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040" windowHeight="10485" activeTab="1"/>
  </bookViews>
  <sheets>
    <sheet name="Scenario 1 - Supermarket" sheetId="3" r:id="rId1"/>
    <sheet name="Scenario 2 - Mom &amp; Pop" sheetId="4" r:id="rId2"/>
    <sheet name="Value chain" sheetId="1" r:id="rId3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41737.6102893519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M19" i="4" s="1"/>
  <c r="N19" i="4" s="1"/>
  <c r="E24" i="3"/>
  <c r="K30" i="3"/>
  <c r="K29" i="3"/>
  <c r="K28" i="3"/>
  <c r="E14" i="3"/>
  <c r="M18" i="4"/>
  <c r="N18" i="4" s="1"/>
  <c r="N16" i="4"/>
  <c r="N15" i="4"/>
  <c r="N14" i="4"/>
  <c r="N13" i="4"/>
  <c r="N12" i="4"/>
  <c r="N11" i="4"/>
  <c r="N10" i="4"/>
  <c r="N9" i="4"/>
  <c r="I11" i="4"/>
  <c r="I36" i="4" s="1"/>
  <c r="M15" i="3"/>
  <c r="N13" i="3"/>
  <c r="N12" i="3"/>
  <c r="N11" i="3"/>
  <c r="N10" i="3"/>
  <c r="N9" i="3"/>
  <c r="I8" i="3"/>
  <c r="I33" i="3" s="1"/>
  <c r="E5" i="3"/>
  <c r="E18" i="3" l="1"/>
  <c r="E11" i="4" l="1"/>
  <c r="E15" i="4" s="1"/>
  <c r="E16" i="4" s="1"/>
  <c r="E20" i="4" s="1"/>
  <c r="E21" i="4" s="1"/>
  <c r="M16" i="3"/>
  <c r="I29" i="4"/>
  <c r="I27" i="4"/>
  <c r="E24" i="4"/>
  <c r="F24" i="4" s="1"/>
  <c r="I24" i="4"/>
  <c r="E9" i="4"/>
  <c r="F9" i="4" s="1"/>
  <c r="F8" i="4"/>
  <c r="I25" i="3"/>
  <c r="I26" i="3"/>
  <c r="I20" i="3"/>
  <c r="E8" i="3"/>
  <c r="F16" i="4" l="1"/>
  <c r="F8" i="3"/>
  <c r="E6" i="3"/>
  <c r="N16" i="3"/>
  <c r="N15" i="3"/>
  <c r="N8" i="3"/>
  <c r="N7" i="3"/>
  <c r="N6" i="3"/>
  <c r="F5" i="3"/>
  <c r="F18" i="3" l="1"/>
  <c r="F6" i="3"/>
  <c r="E9" i="3"/>
  <c r="E22" i="4" l="1"/>
  <c r="E23" i="4" s="1"/>
  <c r="F20" i="4"/>
  <c r="E10" i="3"/>
  <c r="F9" i="3"/>
  <c r="F22" i="4" l="1"/>
  <c r="E25" i="4"/>
  <c r="E26" i="4" s="1"/>
  <c r="F23" i="4"/>
  <c r="F21" i="4"/>
  <c r="E28" i="4"/>
  <c r="E30" i="4" s="1"/>
  <c r="F10" i="3"/>
  <c r="E11" i="3"/>
  <c r="E12" i="3" s="1"/>
  <c r="F12" i="3" l="1"/>
  <c r="F25" i="4"/>
  <c r="F26" i="4" s="1"/>
  <c r="F28" i="4"/>
  <c r="F30" i="4"/>
  <c r="E15" i="3"/>
  <c r="F15" i="3" s="1"/>
  <c r="F14" i="3"/>
  <c r="F11" i="3"/>
  <c r="E16" i="3" l="1"/>
  <c r="E22" i="3"/>
  <c r="F24" i="3" s="1"/>
  <c r="J57" i="1"/>
  <c r="K57" i="1" s="1"/>
  <c r="J58" i="1"/>
  <c r="K58" i="1" s="1"/>
  <c r="J44" i="1"/>
  <c r="K44" i="1" s="1"/>
  <c r="J51" i="1"/>
  <c r="K51" i="1" s="1"/>
  <c r="J50" i="1"/>
  <c r="K50" i="1" s="1"/>
  <c r="J43" i="1"/>
  <c r="K43" i="1" s="1"/>
  <c r="K56" i="1"/>
  <c r="K55" i="1"/>
  <c r="K54" i="1"/>
  <c r="K49" i="1"/>
  <c r="K48" i="1"/>
  <c r="K47" i="1"/>
  <c r="E44" i="1"/>
  <c r="F44" i="1" s="1"/>
  <c r="E49" i="1"/>
  <c r="F49" i="1" s="1"/>
  <c r="E14" i="1"/>
  <c r="E13" i="1"/>
  <c r="K42" i="1"/>
  <c r="K41" i="1"/>
  <c r="K40" i="1"/>
  <c r="F50" i="1"/>
  <c r="F48" i="1"/>
  <c r="F43" i="1"/>
  <c r="F38" i="1"/>
  <c r="F31" i="1"/>
  <c r="E17" i="3" l="1"/>
  <c r="F17" i="3" s="1"/>
  <c r="E19" i="3"/>
  <c r="F16" i="3"/>
  <c r="F22" i="3"/>
  <c r="E37" i="1"/>
  <c r="F37" i="1" s="1"/>
  <c r="F27" i="1"/>
  <c r="F26" i="1"/>
  <c r="F23" i="1"/>
  <c r="F17" i="1"/>
  <c r="F14" i="1"/>
  <c r="F13" i="1"/>
  <c r="F10" i="1"/>
  <c r="F9" i="1"/>
  <c r="F8" i="1"/>
  <c r="E11" i="1"/>
  <c r="E15" i="1" s="1"/>
  <c r="E19" i="1" s="1"/>
  <c r="E20" i="1" s="1"/>
  <c r="E22" i="1"/>
  <c r="F22" i="1" s="1"/>
  <c r="C74" i="1"/>
  <c r="E20" i="3" l="1"/>
  <c r="F19" i="3"/>
  <c r="F20" i="3" s="1"/>
  <c r="E28" i="1"/>
  <c r="F28" i="1" s="1"/>
  <c r="E24" i="1"/>
  <c r="F24" i="1" s="1"/>
  <c r="E25" i="1"/>
  <c r="F25" i="1" s="1"/>
  <c r="E29" i="1"/>
  <c r="F15" i="1"/>
  <c r="F19" i="1" s="1"/>
  <c r="F20" i="1" s="1"/>
  <c r="F11" i="1"/>
  <c r="F29" i="1" l="1"/>
  <c r="E33" i="1"/>
  <c r="F33" i="1" s="1"/>
  <c r="E42" i="1" l="1"/>
  <c r="F42" i="1" s="1"/>
  <c r="E32" i="1"/>
  <c r="F32" i="1" s="1"/>
  <c r="E34" i="1" l="1"/>
  <c r="F34" i="1" s="1"/>
  <c r="F35" i="1" s="1"/>
  <c r="E39" i="1" l="1"/>
  <c r="F39" i="1" s="1"/>
  <c r="F40" i="1" s="1"/>
  <c r="E51" i="1"/>
  <c r="F51" i="1" s="1"/>
  <c r="F52" i="1" s="1"/>
  <c r="E45" i="1"/>
  <c r="F45" i="1" s="1"/>
  <c r="F46" i="1" s="1"/>
  <c r="E35" i="1"/>
  <c r="E40" i="1" l="1"/>
  <c r="E46" i="1"/>
  <c r="E52" i="1"/>
  <c r="E12" i="4"/>
  <c r="F11" i="4"/>
  <c r="F15" i="4"/>
  <c r="F12" i="4" l="1"/>
  <c r="E13" i="4"/>
  <c r="F13" i="4" s="1"/>
  <c r="E17" i="4"/>
  <c r="F17" i="4" l="1"/>
  <c r="E18" i="4"/>
  <c r="F18" i="4" s="1"/>
</calcChain>
</file>

<file path=xl/sharedStrings.xml><?xml version="1.0" encoding="utf-8"?>
<sst xmlns="http://schemas.openxmlformats.org/spreadsheetml/2006/main" count="196" uniqueCount="120">
  <si>
    <t>Shipper Local Admin Costs</t>
  </si>
  <si>
    <t>This is the case price the distributor</t>
  </si>
  <si>
    <t xml:space="preserve">will sell to a retailer/wholesaler/supermarket </t>
  </si>
  <si>
    <t>It also factors A&amp;P contribution.</t>
  </si>
  <si>
    <t>Competitor Pricing</t>
  </si>
  <si>
    <t>Assumptions</t>
  </si>
  <si>
    <t xml:space="preserve">Bank Charges </t>
  </si>
  <si>
    <t>Wholesaler Margin</t>
  </si>
  <si>
    <t>Supermarket Margin</t>
  </si>
  <si>
    <t>Wholesaler Gross profit (per case)</t>
  </si>
  <si>
    <t xml:space="preserve">Supermarket Gross Profit (per case) </t>
  </si>
  <si>
    <t>In Market Landed / Man. Costs (CIF)</t>
  </si>
  <si>
    <t>Distributor Gross Profit (per case)</t>
  </si>
  <si>
    <t>Wholesaler Average Selling Price (Vat. Excl.)</t>
  </si>
  <si>
    <t xml:space="preserve">Distributor Average Case Price (Vat. Excl.) </t>
  </si>
  <si>
    <t xml:space="preserve">Distributor Marketing Contribution </t>
  </si>
  <si>
    <t xml:space="preserve">Distributor Gross Profit After Marketing </t>
  </si>
  <si>
    <t>Distributor Margin After Marketing</t>
  </si>
  <si>
    <t>Distributor to Wholesaler Purchase Case Price (Vat. Excl.)</t>
  </si>
  <si>
    <t>Distributor to Supermarket Purchase Case Price (Vat. Excl.)</t>
  </si>
  <si>
    <t>Include all relevant duties, transportation, warehouse costs</t>
  </si>
  <si>
    <t xml:space="preserve">Value Chain: </t>
  </si>
  <si>
    <t>Haulage(Trucking &amp; Unstuffing)</t>
  </si>
  <si>
    <t>NEW MARKET</t>
  </si>
  <si>
    <t>Projected Sales (cases)</t>
  </si>
  <si>
    <t>SKU Per Case</t>
  </si>
  <si>
    <t>TT$</t>
  </si>
  <si>
    <t>Final Cost</t>
  </si>
  <si>
    <t>A&amp;P per case</t>
  </si>
  <si>
    <t>Price to Distributor</t>
  </si>
  <si>
    <t>Distributor Price</t>
  </si>
  <si>
    <t>Freight per case</t>
  </si>
  <si>
    <t>Overheads per case</t>
  </si>
  <si>
    <t>Fixed Cost per case</t>
  </si>
  <si>
    <t>Variable Cost per case</t>
  </si>
  <si>
    <t>Total Cost per case</t>
  </si>
  <si>
    <t xml:space="preserve">Environmental Tax </t>
  </si>
  <si>
    <t>Profit after A&amp;P</t>
  </si>
  <si>
    <t>Margin after A&amp;P</t>
  </si>
  <si>
    <t>TT $</t>
  </si>
  <si>
    <t xml:space="preserve">Insurance (base on Invoice Value 10%) </t>
  </si>
  <si>
    <t>US$</t>
  </si>
  <si>
    <t>Duty &amp; VAT (40%)</t>
  </si>
  <si>
    <t>Duty and VAT (per case)</t>
  </si>
  <si>
    <t>Bank Charges</t>
  </si>
  <si>
    <t>Shipper Admin Costs</t>
  </si>
  <si>
    <t>Haulage (Trucking &amp; Unstuffing)</t>
  </si>
  <si>
    <t>Insurance (10% of invoice value)</t>
  </si>
  <si>
    <t>Comp #1</t>
  </si>
  <si>
    <t>Comp #2</t>
  </si>
  <si>
    <t>Comp #3</t>
  </si>
  <si>
    <t>A&amp;P contribution per case</t>
  </si>
  <si>
    <t>Distributor minimum required margin after A&amp;P</t>
  </si>
  <si>
    <t>Freight per case (40ft)</t>
  </si>
  <si>
    <t>Exchange rate</t>
  </si>
  <si>
    <t xml:space="preserve">1 USD = </t>
  </si>
  <si>
    <t>Supermarket Average Case Selling Price (Vat. Excl.)</t>
  </si>
  <si>
    <t>Supermarket Average Unit Selling Price (Vat. Excl.)</t>
  </si>
  <si>
    <t>Distributor to Mom &amp; Pop/Bar Case Price (Vat. Excl.)</t>
  </si>
  <si>
    <t>Distributor to Mom &amp; Pop/Bar Bottle Price (Vat. Excl.)</t>
  </si>
  <si>
    <t>Mom &amp; Pop/Bar Average Selling Price (per unit) (Vat. Excl.)</t>
  </si>
  <si>
    <t>Mom &amp; Pop/Bar Gross Profit (per unit)</t>
  </si>
  <si>
    <t>Mom &amp; Pop/Bar Margin</t>
  </si>
  <si>
    <t>Wholesale Case pricing</t>
  </si>
  <si>
    <t>Supermarket Case pricing</t>
  </si>
  <si>
    <t>Mom&amp;Pop/Bar Unit pricing</t>
  </si>
  <si>
    <t>Your price</t>
  </si>
  <si>
    <t>Average Price</t>
  </si>
  <si>
    <t xml:space="preserve">VAT </t>
  </si>
  <si>
    <t>Supermarket margin</t>
  </si>
  <si>
    <t>Supermarket case purchase price from Distributor (VAT exclusive)</t>
  </si>
  <si>
    <t>Supermarket Unit Selling Price (VAT exclusive)</t>
  </si>
  <si>
    <t>Supermarket Case Selling Price (VAT Exclusive)</t>
  </si>
  <si>
    <t>Target Supermarket Unit Price (VAT inclusive)</t>
  </si>
  <si>
    <t>Target Supermarket Case Price (VAT inclusive)</t>
  </si>
  <si>
    <t>Manufacturer to Distributor Case Selling Price</t>
  </si>
  <si>
    <t xml:space="preserve">Distributor Case Price to Supermarkets (Vat. Exclusive) </t>
  </si>
  <si>
    <t>Distributor Margin Before Marketing</t>
  </si>
  <si>
    <t>Distributor minimum required margin before A&amp;P</t>
  </si>
  <si>
    <t>Manufacturer Case Price (landed)</t>
  </si>
  <si>
    <t>Number of cases per container</t>
  </si>
  <si>
    <t>Haulage (Trucking &amp; Unstuffing) per case</t>
  </si>
  <si>
    <t>Haulage (Trucking &amp; Unstuffing) per container</t>
  </si>
  <si>
    <t>Shipper Admin Costs per case</t>
  </si>
  <si>
    <t>Shipper Admin Costs per container</t>
  </si>
  <si>
    <t>Insurance (% of invoice value)</t>
  </si>
  <si>
    <t>Bank Charges (% of invoice value)</t>
  </si>
  <si>
    <t>Number of SKUs Per Case</t>
  </si>
  <si>
    <t>All duties and taxes (% of invoice value)</t>
  </si>
  <si>
    <t>Manufacturer FOB price (removing impact of duty,vat,insurance, bank charges, haulage and shipper admin)</t>
  </si>
  <si>
    <t>Target Mom and Pop Case Price</t>
  </si>
  <si>
    <t>Target Mom &amp; Pop Unit Price</t>
  </si>
  <si>
    <t>Mom &amp; Pop purchase price from wholesaler (VAT inclusive)</t>
  </si>
  <si>
    <t xml:space="preserve">Mom &amp; Pop Gross Profit (per case) </t>
  </si>
  <si>
    <t xml:space="preserve">Wholesale to Mom &amp; Pop Case Price (Vat. Exclusive) </t>
  </si>
  <si>
    <t>Distributor to Wholesaler Case Selling Price (VAT exclusive)</t>
  </si>
  <si>
    <t>Wholesaler Gross Profit (per case)</t>
  </si>
  <si>
    <t xml:space="preserve">Distributor Case Price to Wholesaler (Vat. Exclusive) </t>
  </si>
  <si>
    <t>Freight per 20ft container</t>
  </si>
  <si>
    <t>Freight per case (20ft)</t>
  </si>
  <si>
    <t>Manufacturer FOB price (removing impact of freight, duty, vat, insurance, bank charges, haulage and shipper admin)</t>
  </si>
  <si>
    <t>Distributor Marketing contribution per case</t>
  </si>
  <si>
    <t>Market back pricing details</t>
  </si>
  <si>
    <t>Target Supermarket Price (VAT incl.)</t>
  </si>
  <si>
    <t>Distributor min. required margin before marketing</t>
  </si>
  <si>
    <t>Distributor min. required margin after marketing</t>
  </si>
  <si>
    <t>Projected Revenue</t>
  </si>
  <si>
    <t>Marketing % of Revenue</t>
  </si>
  <si>
    <t>Tabasco Reserve</t>
  </si>
  <si>
    <t>Matouks</t>
  </si>
  <si>
    <t>Red Hot</t>
  </si>
  <si>
    <t>Rothschild</t>
  </si>
  <si>
    <t>Calabria</t>
  </si>
  <si>
    <t>Tan Rosie</t>
  </si>
  <si>
    <t>Golden Toad</t>
  </si>
  <si>
    <t>Texas Pete</t>
  </si>
  <si>
    <t>Target Mom &amp; Pop Price</t>
  </si>
  <si>
    <t>Distributor marketing contribution per case</t>
  </si>
  <si>
    <t>Mom and Pop minimum markup per case</t>
  </si>
  <si>
    <t>Mom &amp; Pop Markup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</si>
</sst>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[$$-409]#,##0.00"/>
    <numFmt numFmtId="172" formatCode="#,##0.0_);\(#,##0.0\);\-"/>
    <numFmt numFmtId="173" formatCode="_ * #,##0.00_ ;_ * \-#,##0.00_ ;_ * &quot;-&quot;??_ ;_ @_ "/>
    <numFmt numFmtId="174" formatCode="#,##0.00000000000"/>
    <numFmt numFmtId="175" formatCode="0.000%"/>
    <numFmt numFmtId="176" formatCode="\$#,##0_);\(\$#,##0\)"/>
    <numFmt numFmtId="177" formatCode="#,##0_);\(#,##0\);\-\-_)"/>
    <numFmt numFmtId="178" formatCode="#,##0;\(#,##0\)"/>
    <numFmt numFmtId="179" formatCode="#,##0.0_);\(#,##0.0\)"/>
    <numFmt numFmtId="180" formatCode="yyyy"/>
    <numFmt numFmtId="181" formatCode="#,##0\ &quot;DM&quot;;[Red]\-#,##0\ &quot;DM&quot;"/>
    <numFmt numFmtId="182" formatCode="#,##0.0\x_);\(#,##0.0\x\)"/>
    <numFmt numFmtId="183" formatCode="[$£-809]#,##0.0;\-[$£-809]#,##0.0"/>
    <numFmt numFmtId="184" formatCode="yyyy&quot;E&quot;"/>
    <numFmt numFmtId="185" formatCode="#,##0.00\ &quot;DM&quot;;\-#,##0.00\ &quot;DM&quot;"/>
    <numFmt numFmtId="186" formatCode="0.0_)\%;\(0.0\)\%;0.0_)\%;@_)_%"/>
    <numFmt numFmtId="187" formatCode="#,##0.0_)_%;\(#,##0.0\)_%;0.0_)_%;@_)_%"/>
    <numFmt numFmtId="188" formatCode="_(\ #,##0.0_%_);_(\ \(#,##0.0_%\);_(\ &quot; - &quot;_%_);_(@_)"/>
    <numFmt numFmtId="189" formatCode="_(\ #,##0.0%_);_(\ \(#,##0.0%\);_(\ &quot; - &quot;\%_);_(@_)"/>
    <numFmt numFmtId="190" formatCode="#,##0_);\(#,##0\);&quot; - &quot;_);@_)"/>
    <numFmt numFmtId="191" formatCode="\ #,##0.0_);\(#,##0.0\);&quot; - &quot;_);@_)"/>
    <numFmt numFmtId="192" formatCode="\ #,##0.00_);\(#,##0.00\);&quot; - &quot;_);@_)"/>
    <numFmt numFmtId="193" formatCode="\ #,##0.000_);\(#,##0.000\);&quot; - &quot;_);@_)"/>
    <numFmt numFmtId="194" formatCode="#,##0;\(#,##0\);&quot;-&quot;"/>
    <numFmt numFmtId="195" formatCode="d\ mmmm\ yyyy"/>
    <numFmt numFmtId="196" formatCode="#,##0;[Red]\(#,##0\);0"/>
    <numFmt numFmtId="197" formatCode="d\-mmmm\-yyyy"/>
    <numFmt numFmtId="198" formatCode="#,##0.000_);\(#,##0.000\)"/>
    <numFmt numFmtId="199" formatCode="#,##0_);\(#,##0\);&quot;-  &quot;"/>
    <numFmt numFmtId="200" formatCode="#,##0.0_)%;[Red]\(#,##0.0\)%"/>
    <numFmt numFmtId="201" formatCode="[$£-809]#,##0.000;\-[$£-809]#,##0.000"/>
    <numFmt numFmtId="202" formatCode="0.000000"/>
    <numFmt numFmtId="203" formatCode="0.0000000"/>
    <numFmt numFmtId="204" formatCode="0.0"/>
    <numFmt numFmtId="205" formatCode="#,##0.0_);\(#,##0.0\);#,##0.0_);@_)"/>
    <numFmt numFmtId="206" formatCode="&quot;£&quot;_(#,##0.00_);&quot;£&quot;\(#,##0.00\);&quot;£&quot;_(0.00_);@_)"/>
    <numFmt numFmtId="207" formatCode="&quot;$&quot;#,##0.00"/>
    <numFmt numFmtId="208" formatCode="#,##0;[Red]\(#,##0\)"/>
    <numFmt numFmtId="209" formatCode="#,##0.0&quot;Mcm&quot;"/>
    <numFmt numFmtId="210" formatCode="#,##0.0_)%;\(#,##0.0\)%;@_)_%"/>
    <numFmt numFmtId="211" formatCode="#,##0.00_);\-#,##0.00_);\-_)"/>
    <numFmt numFmtId="212" formatCode="#,##0.00_);\(#,##0.00\);0.00_);@_)"/>
    <numFmt numFmtId="213" formatCode="#,##0.0_);\(#,##0.0\);&quot;-&quot;_)\ "/>
    <numFmt numFmtId="214" formatCode="\€_(#,##0.00_);\€\(#,##0.00\);\€_(0.00_);@_)"/>
    <numFmt numFmtId="215" formatCode="#,##0.0_)\x;\(#,##0.0\)\x;0.0_)\x;@_)_x"/>
    <numFmt numFmtId="216" formatCode="#,##0_);\-#,##0_);\-_)"/>
    <numFmt numFmtId="217" formatCode="#,##0.0_)\x;\(#,##0.0\)\x"/>
    <numFmt numFmtId="218" formatCode="_-* #,##0.00\ _P_t_a_-;\-* #,##0.00\ _P_t_a_-;_-* &quot;-&quot;??\ _P_t_a_-;_-@_-"/>
    <numFmt numFmtId="219" formatCode="#,##0.0_)_x;\(#,##0.0\)_x;0.0_)_x;@_)_x"/>
    <numFmt numFmtId="220" formatCode="#,##0.0\x;\ \(#,##0.0\x\)"/>
    <numFmt numFmtId="221" formatCode="#,##0_);\(#,##0\);\-_);@_)"/>
    <numFmt numFmtId="222" formatCode="#,##0.0_)_x;\(#,##0.0\)_x"/>
    <numFmt numFmtId="223" formatCode="_-* #,##0\ &quot;pta&quot;_-;\-* #,##0\ &quot;pta&quot;_-;_-* &quot;-&quot;\ &quot;pta&quot;_-;_-@_-"/>
    <numFmt numFmtId="224" formatCode="0.0_)\%;\(0.0\)\%"/>
    <numFmt numFmtId="225" formatCode="General;;"/>
    <numFmt numFmtId="226" formatCode="#,##0.0&quot;boe/d&quot;"/>
    <numFmt numFmtId="227" formatCode="#,##0.0_)_%;\(#,##0.0\)_%"/>
    <numFmt numFmtId="228" formatCode="&quot;Eu.&quot;#,##0.0_);\(&quot;Eu. &quot;#,##0.0\)_);&quot;Eu.         -&quot;\ "/>
    <numFmt numFmtId="229" formatCode="#,##0.0&quot;Mb/d&quot;"/>
    <numFmt numFmtId="230" formatCode="\£\ #,##0_);[Red]\(\£\ #,##0\)"/>
    <numFmt numFmtId="231" formatCode="\¥\ #,##0_);[Red]\(\¥\ #,##0\)"/>
    <numFmt numFmtId="232" formatCode="\+#,##0.0;\-#,##0.0"/>
    <numFmt numFmtId="233" formatCode="\+0.0%;\-0.0%"/>
    <numFmt numFmtId="234" formatCode="0.0_);\(0.0\)"/>
    <numFmt numFmtId="235" formatCode="#,##0.0&quot;x&quot;_);\(#,##0.0&quot;x&quot;\)"/>
    <numFmt numFmtId="236" formatCode="#,##0.0"/>
    <numFmt numFmtId="237" formatCode="d\-mmm\-yy;;&quot;-&quot;"/>
    <numFmt numFmtId="238" formatCode="_(#,##0.0%_);_)\(#,##0.0%\);_(0.0%_);@_)"/>
    <numFmt numFmtId="239" formatCode="_(* #,##0.0_)\x;_(* \(#,##0.0\);_(* &quot;-&quot;??_);_(@_)\x"/>
    <numFmt numFmtId="240" formatCode="&quot;£&quot;#,##0\k;\-&quot;£&quot;#,##0\k"/>
    <numFmt numFmtId="241" formatCode="0_);\(0\)"/>
    <numFmt numFmtId="242" formatCode="0.0%_);\(0.0%\);;&quot;N/A&quot;\ "/>
    <numFmt numFmtId="243" formatCode="0.0%_);\(0.0%\)"/>
    <numFmt numFmtId="244" formatCode="#,##0.0_);\(#,##0.0\);&quot;-&quot;_)"/>
    <numFmt numFmtId="245" formatCode="#,##0.0;\ \(#,##0.0\)"/>
    <numFmt numFmtId="246" formatCode="0.00_);\(0.00\)"/>
    <numFmt numFmtId="247" formatCode="General_)"/>
    <numFmt numFmtId="248" formatCode="&quot;$&quot;0.00_);\(&quot;$&quot;0.00\)"/>
    <numFmt numFmtId="249" formatCode="#,##0\ &quot;bps&quot;_);\(#,##0\ &quot;bps&quot;\);\-\-\ &quot;bps&quot;_);* @_)"/>
    <numFmt numFmtId="250" formatCode="\£#,##0.0_:_|_);\(\£#,##0.0\)_:_:;\£#,##0.0_:_|_);@_)"/>
    <numFmt numFmtId="251" formatCode="\•\ \ @"/>
    <numFmt numFmtId="252" formatCode="_(* #,##0.0_);_(* \(#,##0.0\);&quot;--  &quot;"/>
    <numFmt numFmtId="253" formatCode="#,##0_);\(#,##0\);\-_)"/>
    <numFmt numFmtId="254" formatCode="_(&quot;$&quot;#,##0.00;_(&quot;$&quot;\(#,##0.00\);_(&quot;$&quot;* &quot;-&quot;??_);_(@_)"/>
    <numFmt numFmtId="255" formatCode="#,##0.0_);[Red]\(#,##0.0\)"/>
    <numFmt numFmtId="256" formatCode="#,##0.00_);\(#,##0.00\);@_)"/>
    <numFmt numFmtId="257" formatCode="#,##0.000_);\(#,##0.000\);@_)"/>
    <numFmt numFmtId="258" formatCode="_-* #,##0.00\ _€_-;\-* #,##0.00\ _€_-;_-* &quot;-&quot;??\ _€_-;_-@_-"/>
    <numFmt numFmtId="259" formatCode="_-* #,##0.00_-;_-* #,##0.00\-;_-* &quot;-&quot;??_-;_-@_-"/>
    <numFmt numFmtId="260" formatCode="0_);\(0\);0_);* @_)"/>
    <numFmt numFmtId="261" formatCode="_(* #,##0_);_(* \(#,##0\);_(* &quot;-&quot;\ \ _);@"/>
    <numFmt numFmtId="262" formatCode="#,##0.0&quot;MMboe&quot;"/>
    <numFmt numFmtId="263" formatCode="_(\$* #,##0.00_);\(\$* #,##0.00\);_-\$* &quot;-&quot;??_-;_-@_-"/>
    <numFmt numFmtId="264" formatCode="_(&quot;$&quot;* #,##0.0_);_(&quot;$&quot;* \(#,##0.0\);_(&quot;$&quot;* &quot;-&quot;_);_(@_)"/>
    <numFmt numFmtId="265" formatCode="&quot;£&quot;#,##0.00;\(&quot;£&quot;#,##0.00\)"/>
    <numFmt numFmtId="266" formatCode="&quot;$&quot;#,##0.000_);[Red]\(&quot;$&quot;#,##0.000\)"/>
    <numFmt numFmtId="267" formatCode="_(&quot;£&quot;* #,##0.00_);\(&quot;£&quot;* #,##0.00\);_(&quot;£&quot;* &quot;-&quot;??_-;_-@_-"/>
    <numFmt numFmtId="268" formatCode="_(\€* #,##0.00_);\(\€* #,##0.00\);_(\€* &quot;-&quot;??_-;_-@_-"/>
    <numFmt numFmtId="269" formatCode="_-&quot;£&quot;* #,##0.00_-;\-&quot;£&quot;* #,##0.00_-;_-&quot;£&quot;* &quot;-&quot;??_-;_-@_-"/>
    <numFmt numFmtId="270" formatCode="_-* #,##0.00\ &quot;€&quot;_-;\-* #,##0.00\ &quot;€&quot;_-;_-* &quot;-&quot;??\ &quot;€&quot;_-;_-@_-"/>
    <numFmt numFmtId="271" formatCode="0_);\(0\);"/>
    <numFmt numFmtId="272" formatCode="&quot;£&quot;#,##0\ ;\(&quot;£&quot;#,##0\)"/>
    <numFmt numFmtId="273" formatCode="#,##0.000_)%;\(#,##0.000\)%;@_)_%"/>
    <numFmt numFmtId="274" formatCode="0.0%_);\ \(0.0%\);&quot;-&quot;_)"/>
    <numFmt numFmtId="275" formatCode="\ \ _•\–\ \ \ \ @"/>
    <numFmt numFmtId="276" formatCode="dd\ mmmm\ yyyy"/>
    <numFmt numFmtId="277" formatCode="dd\ mmm\ yyyy_);&quot;n/a&quot;;&quot;-  &quot;;&quot; &quot;@"/>
    <numFmt numFmtId="278" formatCode="dd\ mmm\ yy_);&quot;n/a&quot;;&quot;-  &quot;;&quot; &quot;@"/>
    <numFmt numFmtId="279" formatCode="mmm\ d\,\ yyyy"/>
    <numFmt numFmtId="280" formatCode="ddd\ ddmmmyy"/>
    <numFmt numFmtId="281" formatCode="0\ &quot;days&quot;_);\(0\ &quot;days&quot;\);\-\-\ &quot;days&quot;_);* @_)"/>
    <numFmt numFmtId="282" formatCode="#,##0.00;\(#,##0.00\)"/>
    <numFmt numFmtId="283" formatCode="0.0000"/>
    <numFmt numFmtId="284" formatCode="#,##0.0&quot;Bboe&quot;"/>
    <numFmt numFmtId="285" formatCode="#,##0.0&quot;Bcf&quot;"/>
    <numFmt numFmtId="286" formatCode="#,##0.0&quot;Tcf&quot;"/>
    <numFmt numFmtId="287" formatCode="#,##0.0&quot;Bbls&quot;"/>
    <numFmt numFmtId="288" formatCode="#,##0.0;\(#,##0.0\)"/>
    <numFmt numFmtId="289" formatCode="#,##0.0\x;\(#,##0.0\x\)"/>
    <numFmt numFmtId="290" formatCode="0.0%;\(0.0%\)"/>
    <numFmt numFmtId="291" formatCode="_-&quot;€&quot;* #,##0.00_-;\-&quot;€&quot;* #,##0.00_-;_-&quot;€&quot;* &quot;-&quot;??_-;_-@_-"/>
    <numFmt numFmtId="292" formatCode="_-&quot;€&quot;\ * #,##0.00_-;_-&quot;€&quot;\ * #,##0.00\-;_-&quot;€&quot;\ * &quot;-&quot;??_-;_-@_-"/>
    <numFmt numFmtId="293" formatCode="#,##0."/>
    <numFmt numFmtId="294" formatCode="#,##0.0000_);\(#,##0.0000\);&quot;-  &quot;;&quot; &quot;@"/>
    <numFmt numFmtId="295" formatCode="#,##0.0;[Red]\(#,##0.0\)"/>
    <numFmt numFmtId="296" formatCode="#,##0.0&quot;MMbls&quot;"/>
    <numFmt numFmtId="297" formatCode="0.00%;\(0.00%\)"/>
    <numFmt numFmtId="298" formatCode="0.00_)"/>
    <numFmt numFmtId="299" formatCode="_(* #,##0_);_(* \(#,##0\);_(* &quot;-&quot;\ \ _);@\ &quot; (HHV)&quot;"/>
    <numFmt numFmtId="300" formatCode="0.0_)%;\(0.0\)%"/>
    <numFmt numFmtId="301" formatCode="0.0%_);@_)"/>
    <numFmt numFmtId="302" formatCode="#,##0.0%;\(#,##0.0\)%"/>
    <numFmt numFmtId="303" formatCode="&quot;$&quot;#,##0.0"/>
    <numFmt numFmtId="304" formatCode="&quot;$&quot;#,##0.000"/>
    <numFmt numFmtId="305" formatCode="_ * #,##0_)_F_ ;_ * \(#,##0\)_F_ ;_ * &quot;-&quot;_)_F_ ;_ @_ "/>
    <numFmt numFmtId="306" formatCode="#,##0.0&quot;x&quot;"/>
    <numFmt numFmtId="307" formatCode="#,##0\ ;[Red]\(#,##0\);\ &quot;-&quot;\ \ \ ;"/>
    <numFmt numFmtId="308" formatCode="#,##0.0&quot;cu m&quot;"/>
    <numFmt numFmtId="309" formatCode="#,##0.0&quot;MMcm&quot;"/>
    <numFmt numFmtId="310" formatCode="#,##0.000"/>
    <numFmt numFmtId="311" formatCode="_-* #,##0\ _P_t_a_-;\-* #,##0\ _P_t_a_-;_-* &quot;-&quot;\ _P_t_a_-;_-@_-"/>
    <numFmt numFmtId="312" formatCode="#,##0.0,,_);\(#,##0.0,,\);\-\-_);* @_)"/>
    <numFmt numFmtId="313" formatCode="0_)%;\(0\)%"/>
    <numFmt numFmtId="314" formatCode="&quot;£&quot;#,##0_);&quot;£&quot;\(#,##0\)"/>
    <numFmt numFmtId="315" formatCode="&quot;£&quot;#,##0.00_);&quot;£&quot;\(#,##0.00\)"/>
    <numFmt numFmtId="316" formatCode="#,##0%_);\(#,##0%\)"/>
    <numFmt numFmtId="317" formatCode="mmmyy"/>
    <numFmt numFmtId="318" formatCode="_-* #,##0.00\ &quot;pta&quot;_-;\-* #,##0.00\ &quot;pta&quot;_-;_-* &quot;-&quot;??\ &quot;pta&quot;_-;_-@_-"/>
    <numFmt numFmtId="319" formatCode="#,##0.00\ &quot;Pts&quot;;\-#,##0.00\ &quot;Pts&quot;"/>
    <numFmt numFmtId="320" formatCode="#,##0\ &quot;Pts&quot;;\-#,##0\ &quot;Pts&quot;"/>
    <numFmt numFmtId="321" formatCode="mmm\ yy"/>
    <numFmt numFmtId="322" formatCode="mmm\ yyyy"/>
    <numFmt numFmtId="323" formatCode="#,##0.0_)\x;\(#,##0.0\)\x;@_)"/>
    <numFmt numFmtId="324" formatCode="#,##0.0\x"/>
    <numFmt numFmtId="325" formatCode="#,##0.00\x"/>
    <numFmt numFmtId="326" formatCode="&quot;£&quot;#,##0;[Red]\-&quot;£&quot;#,##0"/>
    <numFmt numFmtId="327" formatCode="&quot;£&quot;#,##0.00;\-&quot;£&quot;#,##0.00"/>
    <numFmt numFmtId="328" formatCode="&quot;£&quot;#,##0.00;[Red]\-&quot;£&quot;#,##0.00"/>
    <numFmt numFmtId="329" formatCode="0.0\x;&quot;nm&quot;_x;&quot;nm&quot;_x;* @_x"/>
    <numFmt numFmtId="330" formatCode="0.00\x;&quot;nm&quot;_x;&quot;nm&quot;_x;* @_x"/>
    <numFmt numFmtId="331" formatCode=";;;\ \ \ @"/>
    <numFmt numFmtId="332" formatCode="_(* #,##0.00_);_(* \(#,##0.00\);_(* &quot;--  &quot;"/>
    <numFmt numFmtId="333" formatCode="0%;\(0%\)"/>
    <numFmt numFmtId="334" formatCode="0000_);\(0000\)"/>
    <numFmt numFmtId="335" formatCode="_(* #,##0_);_(* \(#,##0\);_(* &quot;-&quot;_);@_)"/>
    <numFmt numFmtId="336" formatCode="0_)"/>
    <numFmt numFmtId="337" formatCode="#,##0.0&quot;MMcf/d&quot;"/>
    <numFmt numFmtId="338" formatCode="0%_);\(0%\)"/>
    <numFmt numFmtId="339" formatCode="&quot;£&quot;#,##0.00_);[Red]\(&quot;£&quot;#,##0.00\)"/>
    <numFmt numFmtId="340" formatCode="_ &quot;$&quot;\ * #,##0.00_ ;_ &quot;$&quot;\ * \-#,##0.00_ ;_ &quot;$&quot;\ * &quot;-&quot;??_ ;_ @_ "/>
    <numFmt numFmtId="343" formatCode="_-* #,##0.000_-;\-* #,##0.000_-;_-* &quot;-&quot;??_-;_-@_-"/>
    <numFmt numFmtId="345" formatCode="_-&quot;$&quot;* #,##0_-;\-&quot;$&quot;* #,##0_-;_-&quot;$&quot;* &quot;-&quot;??_-;_-@_-"/>
  </numFmts>
  <fonts count="3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9"/>
      <color theme="3"/>
      <name val="Arial"/>
      <family val="2"/>
    </font>
    <font>
      <i/>
      <sz val="9"/>
      <color theme="3"/>
      <name val="Arial"/>
      <family val="2"/>
    </font>
    <font>
      <sz val="9"/>
      <name val="Arial"/>
      <family val="2"/>
    </font>
    <font>
      <b/>
      <sz val="9"/>
      <color indexed="46"/>
      <name val="Arial"/>
      <family val="2"/>
    </font>
    <font>
      <sz val="9"/>
      <color theme="1"/>
      <name val="Arial"/>
      <family val="2"/>
    </font>
    <font>
      <b/>
      <sz val="9"/>
      <color rgb="FF007F75"/>
      <name val="Arial"/>
      <family val="2"/>
    </font>
    <font>
      <b/>
      <sz val="9"/>
      <color theme="3"/>
      <name val="Arial"/>
      <family val="2"/>
    </font>
    <font>
      <b/>
      <i/>
      <sz val="9"/>
      <color theme="3"/>
      <name val="Arial"/>
      <family val="2"/>
    </font>
    <font>
      <b/>
      <sz val="9"/>
      <color indexed="62"/>
      <name val="Arial"/>
      <family val="2"/>
    </font>
    <font>
      <b/>
      <sz val="9"/>
      <color rgb="FFC00000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8"/>
      <name val="Helv"/>
    </font>
    <font>
      <sz val="10"/>
      <name val="Frutiger 45"/>
    </font>
    <font>
      <sz val="9"/>
      <name val="Helvetica 45 Light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0"/>
      <name val="Helvetica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Helv"/>
      <charset val="204"/>
    </font>
    <font>
      <sz val="10"/>
      <name val="Geneva"/>
    </font>
    <font>
      <sz val="10"/>
      <color indexed="16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32"/>
      <name val="Arial"/>
      <family val="2"/>
    </font>
    <font>
      <b/>
      <sz val="10"/>
      <color indexed="16"/>
      <name val="Times New Roman"/>
      <family val="1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sz val="10"/>
      <color rgb="FF00355F"/>
      <name val="Calibri"/>
      <family val="2"/>
      <scheme val="minor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0"/>
      <name val="Palatino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i/>
      <sz val="8"/>
      <name val="Arial"/>
      <family val="2"/>
    </font>
    <font>
      <sz val="12"/>
      <name val="Helv"/>
    </font>
    <font>
      <sz val="9"/>
      <color indexed="12"/>
      <name val="Arial"/>
      <family val="2"/>
    </font>
    <font>
      <sz val="8"/>
      <name val="Times New Roman"/>
      <family val="1"/>
    </font>
    <font>
      <sz val="10"/>
      <name val="Frutiger 55 Roman"/>
    </font>
    <font>
      <sz val="10"/>
      <color indexed="12"/>
      <name val="Arial"/>
      <family val="2"/>
    </font>
    <font>
      <sz val="8"/>
      <name val="Times"/>
    </font>
    <font>
      <sz val="6"/>
      <name val="Arial"/>
      <family val="2"/>
    </font>
    <font>
      <sz val="8"/>
      <color indexed="12"/>
      <name val="Helv"/>
      <family val="2"/>
    </font>
    <font>
      <sz val="10"/>
      <name val="Geneva"/>
      <family val="2"/>
    </font>
    <font>
      <sz val="8"/>
      <color indexed="12"/>
      <name val="Helv"/>
    </font>
    <font>
      <sz val="8"/>
      <color indexed="62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53"/>
      <name val="Arial"/>
      <family val="2"/>
    </font>
    <font>
      <sz val="12"/>
      <color indexed="12"/>
      <name val="Times New Roman"/>
      <family val="1"/>
    </font>
    <font>
      <sz val="8"/>
      <color indexed="12"/>
      <name val="DKBRHelvetica"/>
      <family val="2"/>
    </font>
    <font>
      <sz val="10"/>
      <color indexed="12"/>
      <name val="DKBRHelvetica"/>
      <family val="2"/>
    </font>
    <font>
      <sz val="10"/>
      <color indexed="39"/>
      <name val="Arial"/>
      <family val="2"/>
    </font>
    <font>
      <sz val="9"/>
      <color rgb="FF9C0006"/>
      <name val="Arial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sz val="10"/>
      <color indexed="21"/>
      <name val="Arial"/>
      <family val="2"/>
    </font>
    <font>
      <sz val="12"/>
      <name val="Tms Rmn"/>
      <family val="1"/>
    </font>
    <font>
      <b/>
      <sz val="12"/>
      <name val="Times New Roman"/>
      <family val="1"/>
    </font>
    <font>
      <sz val="8"/>
      <name val="SwitzerlandLight"/>
    </font>
    <font>
      <b/>
      <sz val="8"/>
      <color indexed="24"/>
      <name val="Arial"/>
      <family val="2"/>
    </font>
    <font>
      <sz val="10"/>
      <name val="DKBRHelvetica"/>
    </font>
    <font>
      <sz val="24"/>
      <name val="Times New Roman"/>
      <family val="1"/>
    </font>
    <font>
      <sz val="14"/>
      <color indexed="50"/>
      <name val="Arial"/>
      <family val="2"/>
    </font>
    <font>
      <b/>
      <sz val="8.5"/>
      <color indexed="50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sz val="9"/>
      <color indexed="12"/>
      <name val="Tahoma"/>
      <family val="2"/>
    </font>
    <font>
      <b/>
      <sz val="9"/>
      <color rgb="FFFA7D00"/>
      <name val="Arial"/>
      <family val="2"/>
    </font>
    <font>
      <b/>
      <sz val="10"/>
      <color indexed="12"/>
      <name val="Arial"/>
      <family val="2"/>
    </font>
    <font>
      <i/>
      <sz val="8"/>
      <color indexed="14"/>
      <name val="Arial"/>
      <family val="2"/>
    </font>
    <font>
      <b/>
      <sz val="9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b/>
      <sz val="10"/>
      <name val="Arial"/>
      <family val="2"/>
      <charset val="204"/>
    </font>
    <font>
      <b/>
      <sz val="12"/>
      <name val="Helv"/>
    </font>
    <font>
      <sz val="10"/>
      <name val="sabon"/>
    </font>
    <font>
      <sz val="8"/>
      <name val="Palatino"/>
      <family val="1"/>
    </font>
    <font>
      <sz val="10"/>
      <name val="Arial Narrow"/>
      <family val="2"/>
    </font>
    <font>
      <sz val="8"/>
      <color theme="1"/>
      <name val="Verdana"/>
      <family val="2"/>
    </font>
    <font>
      <sz val="10"/>
      <color indexed="8"/>
      <name val="Garamond"/>
      <family val="2"/>
    </font>
    <font>
      <sz val="10"/>
      <color indexed="8"/>
      <name val="Arial"/>
      <family val="2"/>
    </font>
    <font>
      <sz val="8"/>
      <name val="Helvetica"/>
    </font>
    <font>
      <sz val="8"/>
      <color indexed="63"/>
      <name val="Arial"/>
      <family val="2"/>
    </font>
    <font>
      <u/>
      <sz val="10"/>
      <name val="Arial"/>
      <family val="2"/>
    </font>
    <font>
      <b/>
      <sz val="14"/>
      <color indexed="8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i/>
      <sz val="12"/>
      <name val="Arial Narrow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indexed="12"/>
      <name val="Book Antiqua"/>
      <family val="1"/>
    </font>
    <font>
      <b/>
      <sz val="10"/>
      <name val="Tms Rmn PL"/>
      <family val="1"/>
    </font>
    <font>
      <sz val="8"/>
      <color indexed="18"/>
      <name val="Times New Roman"/>
      <family val="1"/>
    </font>
    <font>
      <sz val="1"/>
      <color indexed="8"/>
      <name val="Courier"/>
      <family val="3"/>
    </font>
    <font>
      <b/>
      <sz val="12"/>
      <name val="Arial Narrow"/>
      <family val="2"/>
    </font>
    <font>
      <sz val="10"/>
      <name val="MS Sans"/>
    </font>
    <font>
      <sz val="8"/>
      <name val="Helv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2"/>
      <name val="DKBRHelvetica"/>
      <family val="2"/>
    </font>
    <font>
      <sz val="16"/>
      <name val="Arial Narrow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2"/>
      <name val="Times New Roman"/>
      <family val="1"/>
    </font>
    <font>
      <sz val="8"/>
      <color indexed="4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9"/>
      <color indexed="37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9"/>
      <name val="Futura UBS Bk"/>
      <family val="2"/>
    </font>
    <font>
      <b/>
      <sz val="16"/>
      <name val="Arial Narrow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name val="Palatino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9"/>
      <color theme="3"/>
      <name val="Calibri Light"/>
      <family val="2"/>
      <scheme val="major"/>
    </font>
    <font>
      <b/>
      <sz val="13"/>
      <color indexed="56"/>
      <name val="Calibri"/>
      <family val="2"/>
    </font>
    <font>
      <sz val="10"/>
      <name val="Palatino"/>
    </font>
    <font>
      <sz val="18"/>
      <name val="Palatino"/>
      <family val="1"/>
    </font>
    <font>
      <sz val="9"/>
      <color theme="3"/>
      <name val="Calibri Light"/>
      <family val="2"/>
      <scheme val="major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8"/>
      <color indexed="28"/>
      <name val="Arial"/>
      <family val="2"/>
    </font>
    <font>
      <b/>
      <sz val="9"/>
      <color indexed="16"/>
      <name val="Arial"/>
      <family val="2"/>
    </font>
    <font>
      <sz val="8"/>
      <color indexed="9"/>
      <name val="Arial"/>
      <family val="2"/>
    </font>
    <font>
      <u/>
      <sz val="7.5"/>
      <color indexed="12"/>
      <name val="Courier"/>
      <family val="3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2"/>
      <color indexed="41"/>
      <name val="Arial"/>
      <family val="2"/>
    </font>
    <font>
      <sz val="10"/>
      <color indexed="12"/>
      <name val="HelveticaBQ-Light"/>
      <family val="2"/>
    </font>
    <font>
      <sz val="10"/>
      <color indexed="18"/>
      <name val="Palatino"/>
    </font>
    <font>
      <sz val="9"/>
      <color rgb="FF3F3F76"/>
      <name val="Calibri"/>
      <family val="2"/>
      <scheme val="minor"/>
    </font>
    <font>
      <sz val="10"/>
      <color indexed="43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  <charset val="16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Palatino"/>
      <family val="1"/>
    </font>
    <font>
      <i/>
      <sz val="16"/>
      <name val="Times New Roman"/>
      <family val="1"/>
    </font>
    <font>
      <i/>
      <sz val="8"/>
      <color indexed="59"/>
      <name val="Arial"/>
      <family val="2"/>
    </font>
    <font>
      <sz val="9"/>
      <color rgb="FFFA7D00"/>
      <name val="Calibri"/>
      <family val="2"/>
      <scheme val="minor"/>
    </font>
    <font>
      <b/>
      <sz val="12"/>
      <color indexed="17"/>
      <name val="Wingdings"/>
      <charset val="2"/>
    </font>
    <font>
      <sz val="10"/>
      <color indexed="20"/>
      <name val="Arial"/>
      <family val="2"/>
    </font>
    <font>
      <sz val="8"/>
      <color indexed="8"/>
      <name val="Helv"/>
      <family val="2"/>
    </font>
    <font>
      <i/>
      <sz val="9"/>
      <name val="Arial"/>
      <family val="2"/>
    </font>
    <font>
      <sz val="10"/>
      <color indexed="20"/>
      <name val="Times New Roman"/>
      <family val="1"/>
    </font>
    <font>
      <sz val="12"/>
      <color indexed="14"/>
      <name val="Arial"/>
      <family val="2"/>
    </font>
    <font>
      <sz val="10"/>
      <name val="Helvetica"/>
      <family val="2"/>
    </font>
    <font>
      <i/>
      <sz val="8"/>
      <color indexed="1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10"/>
      <name val="Helv"/>
    </font>
    <font>
      <sz val="8"/>
      <name val="DKBRHelvetica"/>
      <family val="2"/>
    </font>
    <font>
      <sz val="10"/>
      <name val="Garamond"/>
      <family val="2"/>
    </font>
    <font>
      <sz val="11"/>
      <color indexed="8"/>
      <name val="Times New Roman"/>
      <family val="2"/>
      <charset val="161"/>
    </font>
    <font>
      <sz val="10"/>
      <name val="HellasArial"/>
      <charset val="161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Book Antiqua"/>
      <family val="2"/>
    </font>
    <font>
      <sz val="8"/>
      <name val="Verdana"/>
      <family val="2"/>
    </font>
    <font>
      <b/>
      <i/>
      <sz val="24"/>
      <color indexed="8"/>
      <name val="Times New Roman"/>
      <family val="1"/>
    </font>
    <font>
      <sz val="11"/>
      <name val="Times New Roman CE"/>
    </font>
    <font>
      <sz val="10"/>
      <name val="TimesEE"/>
      <charset val="238"/>
    </font>
    <font>
      <sz val="12"/>
      <name val="Century Gothic"/>
      <family val="2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sz val="10"/>
      <color indexed="14"/>
      <name val="Arial"/>
      <family val="2"/>
    </font>
    <font>
      <b/>
      <sz val="9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  <charset val="161"/>
    </font>
    <font>
      <i/>
      <sz val="12"/>
      <color indexed="12"/>
      <name val="Tms Rmn"/>
    </font>
    <font>
      <sz val="11"/>
      <name val="?? ?????"/>
      <family val="3"/>
      <charset val="128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  <charset val="204"/>
    </font>
    <font>
      <u val="singleAccounting"/>
      <sz val="10"/>
      <name val="Arial"/>
      <family val="2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Times New Roman"/>
      <family val="1"/>
    </font>
    <font>
      <sz val="12"/>
      <name val="Arial MT"/>
    </font>
    <font>
      <b/>
      <i/>
      <sz val="8"/>
      <name val="Arial"/>
      <family val="2"/>
    </font>
    <font>
      <b/>
      <i/>
      <sz val="9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33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b/>
      <sz val="11"/>
      <color indexed="23"/>
      <name val="Arial"/>
      <family val="2"/>
    </font>
    <font>
      <sz val="8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b/>
      <sz val="11"/>
      <name val="Helv"/>
    </font>
    <font>
      <b/>
      <sz val="12"/>
      <color indexed="18"/>
      <name val="Arial"/>
      <family val="2"/>
    </font>
    <font>
      <i/>
      <sz val="12"/>
      <color indexed="12"/>
      <name val="Times New Roman"/>
      <family val="1"/>
    </font>
    <font>
      <sz val="10"/>
      <name val="Book Antiqua"/>
      <family val="1"/>
    </font>
    <font>
      <b/>
      <sz val="8"/>
      <color indexed="8"/>
      <name val="Helv"/>
    </font>
    <font>
      <u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Univers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1"/>
      <name val="Times New Roman"/>
      <family val="1"/>
    </font>
    <font>
      <sz val="12"/>
      <name val="Tms Rmn"/>
    </font>
    <font>
      <sz val="24"/>
      <color indexed="13"/>
      <name val="Helv"/>
    </font>
    <font>
      <b/>
      <u/>
      <sz val="9"/>
      <name val="Arial"/>
      <family val="2"/>
    </font>
    <font>
      <b/>
      <sz val="11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b/>
      <sz val="12"/>
      <name val="Helv"/>
      <charset val="238"/>
    </font>
    <font>
      <b/>
      <sz val="14"/>
      <name val="Tms Rmn"/>
      <charset val="238"/>
    </font>
    <font>
      <b/>
      <sz val="7"/>
      <name val="Arial"/>
      <family val="2"/>
    </font>
    <font>
      <sz val="9"/>
      <color indexed="17"/>
      <name val="Palatino"/>
      <family val="1"/>
    </font>
    <font>
      <b/>
      <sz val="9"/>
      <color theme="1"/>
      <name val="Calibri Light"/>
      <family val="2"/>
      <scheme val="major"/>
    </font>
    <font>
      <b/>
      <sz val="9"/>
      <color indexed="18"/>
      <name val="Arial"/>
      <family val="2"/>
    </font>
    <font>
      <b/>
      <sz val="14"/>
      <name val="Helv"/>
    </font>
    <font>
      <sz val="10"/>
      <color indexed="38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9"/>
      <name val="Frutiger 45 Light"/>
      <family val="2"/>
    </font>
    <font>
      <sz val="8"/>
      <color indexed="32"/>
      <name val="Arial"/>
      <family val="2"/>
    </font>
    <font>
      <sz val="8"/>
      <color indexed="10"/>
      <name val="Arial Narrow"/>
      <family val="2"/>
    </font>
    <font>
      <sz val="8"/>
      <color indexed="8"/>
      <name val="Wingdings"/>
      <charset val="2"/>
    </font>
    <font>
      <b/>
      <u val="singleAccounting"/>
      <sz val="10"/>
      <color indexed="9"/>
      <name val="Arial"/>
      <family val="2"/>
    </font>
    <font>
      <b/>
      <sz val="14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  <charset val="238"/>
    </font>
    <font>
      <sz val="8"/>
      <name val="Arial"/>
      <family val="2"/>
      <charset val="204"/>
    </font>
    <font>
      <sz val="8"/>
      <color indexed="12"/>
      <name val="Times New Roman"/>
      <family val="1"/>
    </font>
    <font>
      <sz val="10"/>
      <name val="Arial Cyr"/>
      <charset val="204"/>
    </font>
    <font>
      <sz val="10"/>
      <color indexed="12"/>
      <name val="Arial Cyr"/>
      <family val="2"/>
      <charset val="204"/>
    </font>
    <font>
      <sz val="10"/>
      <name val="Arial Cy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8"/>
      <color rgb="FF1F497D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25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6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33"/>
      </patternFill>
    </fill>
    <fill>
      <patternFill patternType="solid">
        <fgColor indexed="50"/>
      </patternFill>
    </fill>
    <fill>
      <patternFill patternType="solid">
        <fgColor indexed="12"/>
      </patternFill>
    </fill>
    <fill>
      <patternFill patternType="solid">
        <fgColor indexed="2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7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1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indexed="2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lightGray">
        <fgColor indexed="9"/>
        <bgColor indexed="9"/>
      </patternFill>
    </fill>
    <fill>
      <patternFill patternType="lightGray">
        <fgColor indexed="12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17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rgb="FFE4F7F6"/>
        <bgColor indexed="64"/>
      </patternFill>
    </fill>
    <fill>
      <patternFill patternType="solid">
        <fgColor rgb="FF00928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4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15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2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3" fontId="1" fillId="0" borderId="0" applyFont="0" applyFill="0" applyBorder="0" applyAlignment="0" applyProtection="0"/>
    <xf numFmtId="0" fontId="20" fillId="0" borderId="0"/>
    <xf numFmtId="37" fontId="21" fillId="0" borderId="0">
      <alignment horizontal="fill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>
      <alignment vertical="top" wrapText="1"/>
    </xf>
    <xf numFmtId="174" fontId="20" fillId="0" borderId="0"/>
    <xf numFmtId="175" fontId="20" fillId="9" borderId="0" applyBorder="0">
      <alignment horizontal="right"/>
    </xf>
    <xf numFmtId="0" fontId="23" fillId="0" borderId="0"/>
    <xf numFmtId="176" fontId="20" fillId="0" borderId="0" applyFont="0" applyFill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7" fontId="24" fillId="0" borderId="0"/>
    <xf numFmtId="178" fontId="25" fillId="0" borderId="4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 applyFont="0" applyFill="0" applyBorder="0" applyAlignment="0"/>
    <xf numFmtId="0" fontId="27" fillId="0" borderId="0"/>
    <xf numFmtId="0" fontId="20" fillId="0" borderId="0"/>
    <xf numFmtId="0" fontId="20" fillId="0" borderId="0"/>
    <xf numFmtId="16" fontId="28" fillId="10" borderId="12" applyFont="0" applyFill="0" applyBorder="0" applyAlignment="0" applyProtection="0">
      <alignment horizontal="right"/>
    </xf>
    <xf numFmtId="16" fontId="28" fillId="10" borderId="12" applyFont="0" applyFill="0" applyBorder="0" applyAlignment="0" applyProtection="0">
      <alignment horizontal="right"/>
    </xf>
    <xf numFmtId="15" fontId="28" fillId="10" borderId="4" applyFont="0" applyFill="0" applyBorder="0" applyAlignment="0" applyProtection="0">
      <alignment horizontal="right"/>
    </xf>
    <xf numFmtId="180" fontId="28" fillId="10" borderId="12" applyFont="0" applyFill="0" applyBorder="0" applyAlignment="0" applyProtection="0">
      <alignment horizontal="right"/>
    </xf>
    <xf numFmtId="180" fontId="28" fillId="10" borderId="12" applyFont="0" applyFill="0" applyBorder="0" applyAlignment="0" applyProtection="0">
      <alignment horizontal="right"/>
    </xf>
    <xf numFmtId="0" fontId="20" fillId="0" borderId="0" applyFont="0" applyFill="0" applyBorder="0" applyProtection="0">
      <alignment wrapText="1"/>
    </xf>
    <xf numFmtId="181" fontId="20" fillId="0" borderId="0" applyFont="0" applyFill="0" applyBorder="0" applyProtection="0">
      <alignment horizontal="left" wrapText="1"/>
    </xf>
    <xf numFmtId="182" fontId="20" fillId="0" borderId="0" applyFont="0" applyFill="0" applyBorder="0" applyProtection="0">
      <alignment wrapText="1"/>
    </xf>
    <xf numFmtId="183" fontId="20" fillId="0" borderId="0" applyFont="0" applyFill="0" applyBorder="0" applyProtection="0">
      <alignment wrapText="1"/>
    </xf>
    <xf numFmtId="184" fontId="20" fillId="0" borderId="0" applyFont="0" applyFill="0" applyBorder="0" applyProtection="0">
      <alignment wrapText="1"/>
    </xf>
    <xf numFmtId="185" fontId="20" fillId="0" borderId="0" applyFont="0" applyFill="0" applyBorder="0" applyProtection="0">
      <alignment wrapText="1"/>
    </xf>
    <xf numFmtId="186" fontId="29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2" fontId="20" fillId="0" borderId="0" applyFont="0" applyFill="0" applyBorder="0" applyProtection="0">
      <alignment horizontal="right"/>
    </xf>
    <xf numFmtId="193" fontId="20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5" fontId="20" fillId="0" borderId="0" applyFont="0" applyFill="0" applyBorder="0" applyProtection="0">
      <alignment horizontal="right"/>
    </xf>
    <xf numFmtId="196" fontId="20" fillId="0" borderId="0">
      <alignment horizontal="right"/>
    </xf>
    <xf numFmtId="197" fontId="20" fillId="0" borderId="0" applyFont="0" applyProtection="0">
      <alignment horizontal="right"/>
    </xf>
    <xf numFmtId="198" fontId="20" fillId="0" borderId="0" applyFont="0" applyFill="0" applyBorder="0" applyProtection="0">
      <alignment horizontal="right"/>
    </xf>
    <xf numFmtId="199" fontId="20" fillId="0" borderId="0" applyFont="0" applyFill="0" applyBorder="0" applyProtection="0">
      <alignment horizontal="right"/>
    </xf>
    <xf numFmtId="200" fontId="20" fillId="0" borderId="0" applyFont="0" applyFill="0" applyBorder="0" applyProtection="0">
      <alignment horizontal="right"/>
    </xf>
    <xf numFmtId="201" fontId="20" fillId="0" borderId="0" applyFont="0" applyFill="0" applyBorder="0" applyProtection="0">
      <alignment horizontal="right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38" fontId="3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31" fillId="0" borderId="0"/>
    <xf numFmtId="203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38" fontId="30" fillId="0" borderId="0" applyFont="0" applyFill="0" applyBorder="0" applyAlignment="0" applyProtection="0"/>
    <xf numFmtId="0" fontId="33" fillId="0" borderId="0"/>
    <xf numFmtId="0" fontId="20" fillId="11" borderId="0"/>
    <xf numFmtId="0" fontId="33" fillId="0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3" fillId="0" borderId="0"/>
    <xf numFmtId="0" fontId="35" fillId="13" borderId="0"/>
    <xf numFmtId="0" fontId="33" fillId="0" borderId="0"/>
    <xf numFmtId="0" fontId="36" fillId="14" borderId="0"/>
    <xf numFmtId="0" fontId="33" fillId="0" borderId="0"/>
    <xf numFmtId="0" fontId="37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4" fontId="20" fillId="0" borderId="0">
      <alignment horizontal="left" wrapText="1"/>
    </xf>
    <xf numFmtId="0" fontId="20" fillId="0" borderId="0">
      <alignment horizontal="left" wrapText="1"/>
    </xf>
    <xf numFmtId="205" fontId="29" fillId="0" borderId="0" applyFont="0" applyFill="0" applyBorder="0" applyAlignment="0" applyProtection="0"/>
    <xf numFmtId="205" fontId="1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29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208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8" fontId="1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29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40" fillId="9" borderId="13">
      <alignment horizontal="right"/>
    </xf>
    <xf numFmtId="0" fontId="40" fillId="9" borderId="13">
      <alignment horizontal="right"/>
    </xf>
    <xf numFmtId="0" fontId="20" fillId="15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203" fontId="20" fillId="0" borderId="0">
      <alignment horizontal="left" wrapText="1"/>
    </xf>
    <xf numFmtId="0" fontId="20" fillId="0" borderId="0">
      <alignment horizontal="left" wrapText="1"/>
    </xf>
    <xf numFmtId="204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4" fontId="29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32" fillId="0" borderId="0"/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202" fontId="20" fillId="0" borderId="0">
      <alignment horizontal="left" wrapText="1"/>
    </xf>
    <xf numFmtId="0" fontId="20" fillId="0" borderId="0">
      <alignment horizontal="left" wrapText="1"/>
    </xf>
    <xf numFmtId="0" fontId="41" fillId="0" borderId="0" applyBorder="0">
      <alignment wrapText="1"/>
    </xf>
    <xf numFmtId="0" fontId="42" fillId="16" borderId="0"/>
    <xf numFmtId="0" fontId="43" fillId="17" borderId="14" applyBorder="0">
      <alignment horizont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18" borderId="0" applyNumberFormat="0" applyFont="0" applyAlignment="0" applyProtection="0"/>
    <xf numFmtId="0" fontId="1" fillId="18" borderId="0" applyNumberFormat="0" applyFont="0" applyAlignment="0" applyProtection="0"/>
    <xf numFmtId="0" fontId="29" fillId="18" borderId="0" applyNumberFormat="0" applyFont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>
      <alignment horizontal="left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0"/>
    <xf numFmtId="0" fontId="20" fillId="0" borderId="0"/>
    <xf numFmtId="215" fontId="29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29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220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0" fontId="20" fillId="0" borderId="0" applyFont="0" applyFill="0" applyBorder="0" applyProtection="0">
      <alignment horizontal="right"/>
    </xf>
    <xf numFmtId="223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0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2" fontId="20" fillId="0" borderId="0" applyFon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32" fillId="0" borderId="0"/>
    <xf numFmtId="0" fontId="32" fillId="0" borderId="0"/>
    <xf numFmtId="202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202" fontId="20" fillId="0" borderId="0">
      <alignment horizontal="left" wrapText="1"/>
    </xf>
    <xf numFmtId="224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204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38" fontId="30" fillId="0" borderId="0" applyFont="0" applyFill="0" applyBorder="0" applyAlignment="0" applyProtection="0"/>
    <xf numFmtId="0" fontId="33" fillId="0" borderId="0"/>
    <xf numFmtId="0" fontId="20" fillId="11" borderId="0"/>
    <xf numFmtId="0" fontId="33" fillId="0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3" fillId="0" borderId="0"/>
    <xf numFmtId="0" fontId="35" fillId="13" borderId="0"/>
    <xf numFmtId="0" fontId="33" fillId="0" borderId="0"/>
    <xf numFmtId="0" fontId="36" fillId="14" borderId="0"/>
    <xf numFmtId="0" fontId="33" fillId="0" borderId="0"/>
    <xf numFmtId="0" fontId="37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8" fontId="3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38" fontId="3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 applyFont="0" applyFill="0" applyBorder="0" applyAlignment="0" applyProtection="0"/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Alignment="0" applyProtection="0">
      <alignment vertical="top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48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Protection="0">
      <alignment horizontal="center"/>
    </xf>
    <xf numFmtId="0" fontId="50" fillId="0" borderId="19" applyNumberFormat="0" applyFill="0" applyProtection="0">
      <alignment horizontal="center"/>
    </xf>
    <xf numFmtId="0" fontId="50" fillId="0" borderId="19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>
      <alignment horizontal="left" wrapText="1"/>
    </xf>
    <xf numFmtId="0" fontId="20" fillId="0" borderId="0" applyFont="0" applyFill="0" applyBorder="0" applyAlignment="0" applyProtection="0"/>
    <xf numFmtId="202" fontId="20" fillId="0" borderId="0">
      <alignment horizontal="left" wrapText="1"/>
    </xf>
    <xf numFmtId="0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202" fontId="20" fillId="0" borderId="0">
      <alignment horizontal="left" wrapText="1"/>
    </xf>
    <xf numFmtId="0" fontId="20" fillId="0" borderId="0" applyFont="0" applyFill="0" applyBorder="0" applyAlignment="0" applyProtection="0"/>
    <xf numFmtId="202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30" fontId="25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0" fillId="0" borderId="0" applyAlignment="0">
      <alignment horizontal="center" vertical="top" wrapText="1"/>
    </xf>
    <xf numFmtId="232" fontId="20" fillId="0" borderId="0" applyAlignment="0">
      <alignment horizontal="center" vertical="top" wrapText="1"/>
    </xf>
    <xf numFmtId="233" fontId="20" fillId="0" borderId="0" applyAlignment="0">
      <alignment horizontal="center" vertical="top" wrapText="1"/>
    </xf>
    <xf numFmtId="233" fontId="20" fillId="0" borderId="0" applyAlignment="0">
      <alignment horizontal="center" vertical="top" wrapText="1"/>
    </xf>
    <xf numFmtId="0" fontId="20" fillId="0" borderId="0"/>
    <xf numFmtId="172" fontId="20" fillId="0" borderId="0">
      <alignment horizontal="center"/>
    </xf>
    <xf numFmtId="0" fontId="25" fillId="0" borderId="0"/>
    <xf numFmtId="172" fontId="20" fillId="0" borderId="0">
      <alignment horizontal="center"/>
    </xf>
    <xf numFmtId="172" fontId="55" fillId="0" borderId="0">
      <alignment horizontal="center"/>
    </xf>
    <xf numFmtId="172" fontId="30" fillId="0" borderId="0"/>
    <xf numFmtId="172" fontId="30" fillId="0" borderId="0"/>
    <xf numFmtId="2" fontId="30" fillId="0" borderId="0"/>
    <xf numFmtId="10" fontId="30" fillId="0" borderId="0"/>
    <xf numFmtId="172" fontId="20" fillId="0" borderId="0">
      <alignment horizontal="center"/>
    </xf>
    <xf numFmtId="234" fontId="20" fillId="0" borderId="0" applyFont="0" applyFill="0" applyBorder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6" fillId="0" borderId="0"/>
    <xf numFmtId="179" fontId="20" fillId="0" borderId="0" applyFont="0" applyFill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5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6" fillId="0" borderId="0">
      <alignment horizontal="centerContinuous"/>
    </xf>
    <xf numFmtId="172" fontId="20" fillId="0" borderId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26" fillId="0" borderId="0">
      <alignment horizontal="center"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7" fillId="19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7" fillId="22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32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172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72" fontId="20" fillId="0" borderId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33" borderId="0" applyNumberFormat="0" applyBorder="0" applyAlignment="0" applyProtection="0"/>
    <xf numFmtId="0" fontId="57" fillId="25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3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33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8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0" applyNumberFormat="0" applyBorder="0" applyAlignment="0" applyProtection="0"/>
    <xf numFmtId="0" fontId="57" fillId="2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8" fillId="25" borderId="0" applyNumberFormat="0" applyBorder="0" applyAlignment="0" applyProtection="0"/>
    <xf numFmtId="0" fontId="57" fillId="33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32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33" borderId="0" applyNumberFormat="0" applyBorder="0" applyAlignment="0" applyProtection="0"/>
    <xf numFmtId="0" fontId="57" fillId="25" borderId="0" applyNumberFormat="0" applyBorder="0" applyAlignment="0" applyProtection="0"/>
    <xf numFmtId="172" fontId="20" fillId="0" borderId="0"/>
    <xf numFmtId="0" fontId="59" fillId="38" borderId="0" applyNumberFormat="0" applyBorder="0" applyAlignment="0" applyProtection="0"/>
    <xf numFmtId="0" fontId="59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38" borderId="0" applyNumberFormat="0" applyBorder="0" applyAlignment="0" applyProtection="0"/>
    <xf numFmtId="0" fontId="59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43" borderId="0" applyNumberFormat="0" applyBorder="0" applyAlignment="0" applyProtection="0"/>
    <xf numFmtId="0" fontId="59" fillId="3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45" borderId="0" applyNumberFormat="0" applyBorder="0" applyAlignment="0" applyProtection="0"/>
    <xf numFmtId="0" fontId="59" fillId="27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0" fillId="46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0" fillId="41" borderId="0" applyNumberFormat="0" applyBorder="0" applyAlignment="0" applyProtection="0"/>
    <xf numFmtId="0" fontId="59" fillId="40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47" borderId="0" applyNumberFormat="0" applyBorder="0" applyAlignment="0" applyProtection="0"/>
    <xf numFmtId="0" fontId="59" fillId="41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38" borderId="0" applyNumberFormat="0" applyBorder="0" applyAlignment="0" applyProtection="0"/>
    <xf numFmtId="0" fontId="59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179" fontId="61" fillId="9" borderId="1" applyNumberFormat="0" applyFont="0" applyFill="0" applyAlignment="0" applyProtection="0">
      <alignment vertical="top"/>
    </xf>
    <xf numFmtId="37" fontId="62" fillId="0" borderId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6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60" fillId="65" borderId="0" applyNumberFormat="0" applyBorder="0" applyAlignment="0" applyProtection="0"/>
    <xf numFmtId="0" fontId="59" fillId="39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39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60" fillId="51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55" borderId="0" applyNumberFormat="0" applyBorder="0" applyAlignment="0" applyProtection="0"/>
    <xf numFmtId="0" fontId="59" fillId="69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64" borderId="0" applyNumberFormat="0" applyBorder="0" applyAlignment="0" applyProtection="0"/>
    <xf numFmtId="0" fontId="59" fillId="51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238" fontId="63" fillId="71" borderId="0" applyBorder="0" applyProtection="0"/>
    <xf numFmtId="239" fontId="64" fillId="72" borderId="20">
      <alignment horizontal="center" vertical="center"/>
    </xf>
    <xf numFmtId="240" fontId="65" fillId="73" borderId="21" applyNumberFormat="0">
      <alignment horizontal="center"/>
    </xf>
    <xf numFmtId="240" fontId="65" fillId="73" borderId="21" applyNumberFormat="0">
      <alignment horizontal="center"/>
    </xf>
    <xf numFmtId="241" fontId="20" fillId="0" borderId="22"/>
    <xf numFmtId="0" fontId="66" fillId="0" borderId="0" applyNumberFormat="0" applyFill="0" applyBorder="0" applyAlignment="0">
      <protection locked="0"/>
    </xf>
    <xf numFmtId="0" fontId="20" fillId="0" borderId="4"/>
    <xf numFmtId="0" fontId="67" fillId="0" borderId="0"/>
    <xf numFmtId="0" fontId="20" fillId="0" borderId="3" applyBorder="0"/>
    <xf numFmtId="0" fontId="59" fillId="52" borderId="0" applyNumberFormat="0" applyBorder="0" applyAlignment="0" applyProtection="0"/>
    <xf numFmtId="0" fontId="59" fillId="58" borderId="0" applyNumberFormat="0" applyBorder="0" applyAlignment="0" applyProtection="0"/>
    <xf numFmtId="0" fontId="59" fillId="43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51" borderId="0" applyNumberFormat="0" applyBorder="0" applyAlignment="0" applyProtection="0"/>
    <xf numFmtId="208" fontId="68" fillId="0" borderId="0"/>
    <xf numFmtId="0" fontId="69" fillId="0" borderId="23">
      <protection hidden="1"/>
    </xf>
    <xf numFmtId="0" fontId="70" fillId="37" borderId="23" applyNumberFormat="0" applyFont="0" applyBorder="0" applyAlignment="0" applyProtection="0">
      <protection hidden="1"/>
    </xf>
    <xf numFmtId="0" fontId="71" fillId="0" borderId="23">
      <protection hidden="1"/>
    </xf>
    <xf numFmtId="170" fontId="72" fillId="0" borderId="0" applyNumberFormat="0" applyFill="0" applyBorder="0" applyAlignment="0">
      <protection locked="0"/>
    </xf>
    <xf numFmtId="179" fontId="73" fillId="74" borderId="24">
      <alignment vertical="top"/>
    </xf>
    <xf numFmtId="0" fontId="74" fillId="37" borderId="25" applyNumberFormat="0" applyAlignment="0" applyProtection="0"/>
    <xf numFmtId="0" fontId="74" fillId="37" borderId="25" applyNumberFormat="0" applyAlignment="0" applyProtection="0"/>
    <xf numFmtId="242" fontId="26" fillId="0" borderId="0"/>
    <xf numFmtId="0" fontId="26" fillId="0" borderId="0" applyNumberFormat="0" applyFill="0" applyBorder="0" applyAlignment="0" applyProtection="0"/>
    <xf numFmtId="172" fontId="75" fillId="75" borderId="0" applyNumberFormat="0" applyFill="0" applyBorder="0" applyAlignment="0" applyProtection="0"/>
    <xf numFmtId="0" fontId="76" fillId="0" borderId="0" applyNumberFormat="0" applyFill="0" applyBorder="0" applyAlignment="0" applyProtection="0">
      <alignment horizontal="centerContinuous"/>
    </xf>
    <xf numFmtId="0" fontId="66" fillId="0" borderId="0" applyNumberFormat="0" applyFill="0" applyBorder="0" applyAlignment="0" applyProtection="0"/>
    <xf numFmtId="243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77" fillId="0" borderId="0" applyNumberFormat="0" applyFill="0" applyBorder="0" applyAlignment="0" applyProtection="0"/>
    <xf numFmtId="179" fontId="78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horizontal="centerContinuous"/>
    </xf>
    <xf numFmtId="179" fontId="79" fillId="0" borderId="0" applyNumberFormat="0" applyFill="0" applyBorder="0" applyAlignment="0" applyProtection="0"/>
    <xf numFmtId="179" fontId="77" fillId="0" borderId="0" applyNumberFormat="0" applyFill="0" applyBorder="0" applyAlignment="0" applyProtection="0"/>
    <xf numFmtId="0" fontId="80" fillId="3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177" fontId="82" fillId="76" borderId="26" applyNumberFormat="0" applyProtection="0">
      <alignment horizontal="left" vertical="center"/>
    </xf>
    <xf numFmtId="177" fontId="82" fillId="76" borderId="26" applyNumberFormat="0" applyProtection="0">
      <alignment horizontal="left" vertical="center"/>
    </xf>
    <xf numFmtId="0" fontId="83" fillId="37" borderId="27" applyNumberFormat="0" applyAlignment="0" applyProtection="0"/>
    <xf numFmtId="0" fontId="83" fillId="37" borderId="27" applyNumberFormat="0" applyAlignment="0" applyProtection="0"/>
    <xf numFmtId="0" fontId="83" fillId="37" borderId="27" applyNumberFormat="0" applyAlignment="0" applyProtection="0"/>
    <xf numFmtId="0" fontId="83" fillId="31" borderId="27" applyNumberFormat="0" applyAlignment="0" applyProtection="0"/>
    <xf numFmtId="0" fontId="83" fillId="31" borderId="27" applyNumberFormat="0" applyAlignment="0" applyProtection="0"/>
    <xf numFmtId="0" fontId="83" fillId="31" borderId="27" applyNumberFormat="0" applyAlignment="0" applyProtection="0"/>
    <xf numFmtId="0" fontId="83" fillId="31" borderId="27" applyNumberFormat="0" applyAlignment="0" applyProtection="0"/>
    <xf numFmtId="0" fontId="83" fillId="37" borderId="27" applyNumberFormat="0" applyAlignment="0" applyProtection="0"/>
    <xf numFmtId="244" fontId="84" fillId="0" borderId="0" applyNumberFormat="0" applyFill="0" applyBorder="0" applyAlignment="0" applyProtection="0"/>
    <xf numFmtId="179" fontId="20" fillId="0" borderId="0" applyNumberFormat="0" applyFont="0" applyAlignment="0" applyProtection="0"/>
    <xf numFmtId="170" fontId="66" fillId="0" borderId="0" applyNumberFormat="0" applyFill="0" applyBorder="0" applyAlignment="0" applyProtection="0"/>
    <xf numFmtId="0" fontId="66" fillId="0" borderId="0">
      <alignment horizontal="center"/>
    </xf>
    <xf numFmtId="37" fontId="78" fillId="0" borderId="0" applyFill="0" applyBorder="0" applyAlignment="0" applyProtection="0">
      <alignment vertical="top"/>
    </xf>
    <xf numFmtId="0" fontId="43" fillId="17" borderId="28">
      <alignment horizontal="center" vertical="center"/>
    </xf>
    <xf numFmtId="0" fontId="43" fillId="17" borderId="28">
      <alignment horizontal="center" vertical="center"/>
    </xf>
    <xf numFmtId="245" fontId="66" fillId="0" borderId="0" applyFill="0" applyBorder="0" applyProtection="0">
      <alignment horizontal="center"/>
    </xf>
    <xf numFmtId="246" fontId="39" fillId="0" borderId="0" applyBorder="0" applyProtection="0"/>
    <xf numFmtId="0" fontId="21" fillId="0" borderId="0"/>
    <xf numFmtId="0" fontId="85" fillId="0" borderId="0" applyNumberFormat="0" applyFill="0" applyBorder="0" applyAlignment="0" applyProtection="0"/>
    <xf numFmtId="0" fontId="86" fillId="0" borderId="4" applyNumberFormat="0" applyFill="0" applyAlignment="0" applyProtection="0"/>
    <xf numFmtId="247" fontId="87" fillId="0" borderId="0">
      <alignment vertical="top"/>
    </xf>
    <xf numFmtId="248" fontId="20" fillId="0" borderId="29"/>
    <xf numFmtId="179" fontId="20" fillId="0" borderId="30" applyNumberFormat="0" applyFont="0" applyFill="0" applyAlignment="0" applyProtection="0"/>
    <xf numFmtId="179" fontId="20" fillId="0" borderId="30" applyNumberFormat="0" applyFont="0" applyFill="0" applyAlignment="0" applyProtection="0"/>
    <xf numFmtId="0" fontId="64" fillId="0" borderId="31" applyNumberFormat="0" applyFont="0" applyFill="0" applyAlignment="0" applyProtection="0"/>
    <xf numFmtId="0" fontId="64" fillId="0" borderId="32" applyNumberFormat="0" applyFont="0" applyFill="0" applyAlignment="0" applyProtection="0"/>
    <xf numFmtId="249" fontId="39" fillId="0" borderId="0" applyFont="0" applyFill="0" applyBorder="0" applyAlignment="0" applyProtection="0"/>
    <xf numFmtId="216" fontId="20" fillId="0" borderId="0"/>
    <xf numFmtId="179" fontId="20" fillId="0" borderId="0"/>
    <xf numFmtId="49" fontId="88" fillId="0" borderId="0" applyFont="0" applyFill="0" applyBorder="0" applyAlignment="0" applyProtection="0">
      <alignment horizontal="left"/>
    </xf>
    <xf numFmtId="172" fontId="11" fillId="0" borderId="0" applyAlignment="0" applyProtection="0"/>
    <xf numFmtId="172" fontId="39" fillId="0" borderId="0" applyFill="0" applyBorder="0" applyAlignment="0" applyProtection="0"/>
    <xf numFmtId="250" fontId="26" fillId="0" borderId="0" applyFont="0" applyFill="0" applyBorder="0" applyAlignment="0">
      <alignment horizontal="right"/>
    </xf>
    <xf numFmtId="251" fontId="25" fillId="0" borderId="0" applyFont="0" applyFill="0" applyBorder="0" applyAlignment="0" applyProtection="0"/>
    <xf numFmtId="2" fontId="89" fillId="10" borderId="0" applyNumberFormat="0" applyFont="0" applyBorder="0" applyAlignment="0" applyProtection="0"/>
    <xf numFmtId="2" fontId="89" fillId="10" borderId="0" applyNumberFormat="0" applyFont="0" applyBorder="0" applyAlignment="0" applyProtection="0"/>
    <xf numFmtId="0" fontId="90" fillId="0" borderId="0" applyNumberFormat="0" applyFont="0" applyFill="0" applyBorder="0" applyProtection="0">
      <alignment horizontal="centerContinuous"/>
    </xf>
    <xf numFmtId="0" fontId="91" fillId="0" borderId="0"/>
    <xf numFmtId="0" fontId="68" fillId="0" borderId="0">
      <alignment horizontal="right"/>
    </xf>
    <xf numFmtId="0" fontId="92" fillId="0" borderId="0"/>
    <xf numFmtId="0" fontId="93" fillId="0" borderId="0"/>
    <xf numFmtId="0" fontId="94" fillId="0" borderId="0" applyAlignment="0">
      <alignment horizontal="left"/>
    </xf>
    <xf numFmtId="0" fontId="94" fillId="0" borderId="0">
      <alignment horizontal="right"/>
    </xf>
    <xf numFmtId="170" fontId="94" fillId="0" borderId="0">
      <alignment horizontal="right"/>
    </xf>
    <xf numFmtId="204" fontId="95" fillId="0" borderId="0">
      <alignment horizontal="right"/>
    </xf>
    <xf numFmtId="0" fontId="96" fillId="0" borderId="0"/>
    <xf numFmtId="2" fontId="95" fillId="0" borderId="0">
      <alignment horizontal="right"/>
    </xf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98" fillId="71" borderId="33">
      <alignment horizontal="right"/>
    </xf>
    <xf numFmtId="0" fontId="20" fillId="11" borderId="0"/>
    <xf numFmtId="0" fontId="20" fillId="0" borderId="0">
      <alignment vertical="center"/>
    </xf>
    <xf numFmtId="0" fontId="99" fillId="77" borderId="0"/>
    <xf numFmtId="0" fontId="100" fillId="6" borderId="6" applyNumberFormat="0" applyAlignment="0" applyProtection="0"/>
    <xf numFmtId="0" fontId="83" fillId="37" borderId="27" applyNumberFormat="0" applyAlignment="0" applyProtection="0"/>
    <xf numFmtId="0" fontId="83" fillId="37" borderId="27" applyNumberFormat="0" applyAlignment="0" applyProtection="0"/>
    <xf numFmtId="0" fontId="83" fillId="37" borderId="27" applyNumberFormat="0" applyAlignment="0" applyProtection="0"/>
    <xf numFmtId="0" fontId="83" fillId="37" borderId="27" applyNumberFormat="0" applyAlignment="0" applyProtection="0"/>
    <xf numFmtId="252" fontId="26" fillId="0" borderId="0"/>
    <xf numFmtId="37" fontId="101" fillId="18" borderId="21" applyProtection="0">
      <alignment horizontal="center"/>
    </xf>
    <xf numFmtId="37" fontId="101" fillId="18" borderId="21" applyProtection="0">
      <alignment horizontal="center"/>
    </xf>
    <xf numFmtId="253" fontId="102" fillId="0" borderId="0" applyNumberFormat="0" applyFill="0" applyBorder="0" applyProtection="0">
      <alignment horizontal="center"/>
    </xf>
    <xf numFmtId="0" fontId="103" fillId="7" borderId="9" applyNumberFormat="0" applyAlignment="0" applyProtection="0"/>
    <xf numFmtId="0" fontId="104" fillId="78" borderId="34" applyNumberFormat="0" applyAlignment="0" applyProtection="0"/>
    <xf numFmtId="0" fontId="104" fillId="78" borderId="34" applyNumberFormat="0" applyAlignment="0" applyProtection="0"/>
    <xf numFmtId="211" fontId="20" fillId="0" borderId="0"/>
    <xf numFmtId="0" fontId="105" fillId="0" borderId="4" applyNumberFormat="0" applyFill="0" applyBorder="0" applyAlignment="0" applyProtection="0">
      <alignment horizontal="center"/>
    </xf>
    <xf numFmtId="0" fontId="106" fillId="0" borderId="0" applyNumberFormat="0" applyFill="0" applyBorder="0" applyProtection="0">
      <alignment horizontal="right"/>
    </xf>
    <xf numFmtId="0" fontId="4" fillId="0" borderId="21">
      <alignment horizontal="left" wrapText="1"/>
    </xf>
    <xf numFmtId="0" fontId="4" fillId="0" borderId="21">
      <alignment horizontal="left" wrapText="1"/>
    </xf>
    <xf numFmtId="254" fontId="64" fillId="0" borderId="0"/>
    <xf numFmtId="254" fontId="64" fillId="0" borderId="0"/>
    <xf numFmtId="254" fontId="64" fillId="0" borderId="0"/>
    <xf numFmtId="254" fontId="64" fillId="0" borderId="0"/>
    <xf numFmtId="254" fontId="64" fillId="0" borderId="0"/>
    <xf numFmtId="254" fontId="64" fillId="0" borderId="0"/>
    <xf numFmtId="254" fontId="64" fillId="0" borderId="0"/>
    <xf numFmtId="254" fontId="64" fillId="0" borderId="0"/>
    <xf numFmtId="179" fontId="20" fillId="0" borderId="0" applyFont="0" applyFill="0" applyBorder="0" applyProtection="0"/>
    <xf numFmtId="3" fontId="101" fillId="0" borderId="0" applyNumberFormat="0" applyFont="0" applyFill="0" applyBorder="0"/>
    <xf numFmtId="178" fontId="107" fillId="0" borderId="35"/>
    <xf numFmtId="37" fontId="20" fillId="0" borderId="0" applyFont="0" applyFill="0" applyBorder="0" applyProtection="0"/>
    <xf numFmtId="179" fontId="20" fillId="0" borderId="0"/>
    <xf numFmtId="255" fontId="26" fillId="0" borderId="0"/>
    <xf numFmtId="38" fontId="108" fillId="0" borderId="0">
      <alignment horizontal="right"/>
    </xf>
    <xf numFmtId="256" fontId="109" fillId="0" borderId="0" applyFont="0" applyFill="0" applyBorder="0" applyProtection="0">
      <alignment horizontal="right"/>
    </xf>
    <xf numFmtId="257" fontId="109" fillId="0" borderId="0" applyFont="0" applyFill="0" applyBorder="0" applyProtection="0">
      <alignment horizontal="right"/>
    </xf>
    <xf numFmtId="0" fontId="110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>
      <alignment horizontal="right"/>
    </xf>
    <xf numFmtId="168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12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13" fillId="0" borderId="0" applyFont="0" applyFill="0" applyBorder="0" applyAlignment="0" applyProtection="0"/>
    <xf numFmtId="173" fontId="1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1" fontId="114" fillId="0" borderId="0" applyProtection="0"/>
    <xf numFmtId="0" fontId="114" fillId="0" borderId="0" applyProtection="0"/>
    <xf numFmtId="0" fontId="114" fillId="0" borderId="0" applyProtection="0"/>
    <xf numFmtId="41" fontId="66" fillId="0" borderId="0" applyProtection="0"/>
    <xf numFmtId="0" fontId="66" fillId="0" borderId="0" applyProtection="0"/>
    <xf numFmtId="0" fontId="66" fillId="0" borderId="0" applyProtection="0"/>
    <xf numFmtId="260" fontId="39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39" fillId="0" borderId="0"/>
    <xf numFmtId="37" fontId="115" fillId="0" borderId="0" applyFont="0" applyFill="0" applyBorder="0" applyAlignment="0" applyProtection="0"/>
    <xf numFmtId="3" fontId="20" fillId="0" borderId="0" applyFont="0" applyFill="0" applyBorder="0" applyAlignment="0" applyProtection="0"/>
    <xf numFmtId="37" fontId="116" fillId="0" borderId="0" applyNumberFormat="0" applyFill="0" applyBorder="0" applyAlignment="0">
      <protection locked="0"/>
    </xf>
    <xf numFmtId="261" fontId="117" fillId="0" borderId="0">
      <alignment horizontal="center"/>
    </xf>
    <xf numFmtId="0" fontId="104" fillId="78" borderId="34" applyNumberFormat="0" applyAlignment="0" applyProtection="0"/>
    <xf numFmtId="0" fontId="104" fillId="78" borderId="34" applyNumberFormat="0" applyAlignment="0" applyProtection="0"/>
    <xf numFmtId="0" fontId="104" fillId="78" borderId="34" applyNumberFormat="0" applyAlignment="0" applyProtection="0"/>
    <xf numFmtId="0" fontId="104" fillId="78" borderId="34" applyNumberFormat="0" applyAlignment="0" applyProtection="0"/>
    <xf numFmtId="236" fontId="118" fillId="0" borderId="0"/>
    <xf numFmtId="0" fontId="119" fillId="0" borderId="0">
      <alignment horizontal="left"/>
    </xf>
    <xf numFmtId="0" fontId="120" fillId="0" borderId="0"/>
    <xf numFmtId="0" fontId="121" fillId="0" borderId="0">
      <alignment horizontal="left"/>
    </xf>
    <xf numFmtId="0" fontId="25" fillId="0" borderId="4" applyNumberFormat="0" applyFont="0" applyFill="0" applyProtection="0">
      <alignment horizontal="centerContinuous"/>
    </xf>
    <xf numFmtId="0" fontId="122" fillId="0" borderId="24">
      <alignment horizontal="left"/>
    </xf>
    <xf numFmtId="0" fontId="122" fillId="0" borderId="24">
      <alignment horizontal="left"/>
    </xf>
    <xf numFmtId="262" fontId="20" fillId="0" borderId="0" applyFont="0" applyFill="0" applyBorder="0" applyProtection="0"/>
    <xf numFmtId="0" fontId="20" fillId="0" borderId="0" applyFont="0" applyFill="0" applyBorder="0" applyAlignment="0" applyProtection="0"/>
    <xf numFmtId="0" fontId="66" fillId="0" borderId="0" applyFont="0" applyFill="0" applyBorder="0" applyAlignment="0" applyProtection="0"/>
    <xf numFmtId="263" fontId="66" fillId="18" borderId="21" applyFont="0" applyFill="0" applyBorder="0" applyAlignment="0" applyProtection="0"/>
    <xf numFmtId="263" fontId="66" fillId="18" borderId="21" applyFont="0" applyFill="0" applyBorder="0" applyAlignment="0" applyProtection="0"/>
    <xf numFmtId="178" fontId="123" fillId="0" borderId="0" applyFill="0" applyBorder="0">
      <protection locked="0"/>
    </xf>
    <xf numFmtId="264" fontId="124" fillId="0" borderId="0" applyFont="0" applyFill="0" applyBorder="0" applyAlignment="0" applyProtection="0"/>
    <xf numFmtId="265" fontId="20" fillId="0" borderId="0" applyFill="0" applyBorder="0"/>
    <xf numFmtId="265" fontId="123" fillId="0" borderId="0" applyFill="0" applyBorder="0">
      <protection locked="0"/>
    </xf>
    <xf numFmtId="165" fontId="125" fillId="0" borderId="36">
      <protection locked="0"/>
    </xf>
    <xf numFmtId="266" fontId="64" fillId="0" borderId="0" applyFont="0" applyFill="0" applyBorder="0" applyAlignment="0" applyProtection="0"/>
    <xf numFmtId="267" fontId="66" fillId="18" borderId="21" applyFont="0" applyFill="0" applyBorder="0" applyAlignment="0" applyProtection="0"/>
    <xf numFmtId="267" fontId="66" fillId="18" borderId="21" applyFont="0" applyFill="0" applyBorder="0" applyAlignment="0" applyProtection="0"/>
    <xf numFmtId="268" fontId="66" fillId="18" borderId="21" applyFont="0" applyFill="0" applyBorder="0" applyAlignment="0" applyProtection="0"/>
    <xf numFmtId="268" fontId="66" fillId="18" borderId="21" applyFont="0" applyFill="0" applyBorder="0" applyAlignment="0" applyProtection="0"/>
    <xf numFmtId="0" fontId="110" fillId="0" borderId="0" applyFont="0" applyFill="0" applyBorder="0" applyAlignment="0" applyProtection="0">
      <alignment horizontal="right"/>
    </xf>
    <xf numFmtId="269" fontId="111" fillId="0" borderId="0" applyFont="0" applyFill="0" applyBorder="0" applyAlignment="0" applyProtection="0"/>
    <xf numFmtId="270" fontId="5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69" fontId="111" fillId="0" borderId="0" applyFont="0" applyFill="0" applyBorder="0" applyAlignment="0" applyProtection="0"/>
    <xf numFmtId="269" fontId="11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70" fontId="5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224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71" fontId="64" fillId="0" borderId="0" applyFill="0" applyBorder="0" applyAlignment="0" applyProtection="0"/>
    <xf numFmtId="272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64" fontId="21" fillId="0" borderId="0" applyFill="0" applyBorder="0">
      <alignment horizontal="right"/>
    </xf>
    <xf numFmtId="274" fontId="20" fillId="9" borderId="0" applyFont="0" applyFill="0" applyBorder="0" applyAlignment="0" applyProtection="0"/>
    <xf numFmtId="275" fontId="25" fillId="0" borderId="0" applyFont="0" applyFill="0" applyBorder="0" applyAlignment="0" applyProtection="0"/>
    <xf numFmtId="49" fontId="126" fillId="0" borderId="37">
      <alignment horizontal="right" wrapText="1"/>
    </xf>
    <xf numFmtId="49" fontId="126" fillId="0" borderId="37">
      <alignment horizontal="right" wrapText="1"/>
    </xf>
    <xf numFmtId="165" fontId="127" fillId="0" borderId="0" applyNumberFormat="0" applyFill="0" applyBorder="0" applyAlignment="0"/>
    <xf numFmtId="38" fontId="24" fillId="10" borderId="33">
      <protection locked="0"/>
    </xf>
    <xf numFmtId="15" fontId="20" fillId="0" borderId="0" applyFont="0" applyFill="0" applyBorder="0" applyAlignment="0" applyProtection="0"/>
    <xf numFmtId="276" fontId="66" fillId="0" borderId="0" applyFont="0" applyFill="0" applyBorder="0" applyAlignment="0" applyProtection="0"/>
    <xf numFmtId="0" fontId="110" fillId="0" borderId="0" applyFont="0" applyFill="0" applyBorder="0" applyAlignment="0" applyProtection="0"/>
    <xf numFmtId="15" fontId="123" fillId="0" borderId="0" applyFill="0" applyBorder="0">
      <protection locked="0"/>
    </xf>
    <xf numFmtId="0" fontId="128" fillId="0" borderId="0">
      <protection locked="0"/>
    </xf>
    <xf numFmtId="277" fontId="20" fillId="0" borderId="0" applyFont="0" applyFill="0" applyBorder="0" applyAlignment="0" applyProtection="0"/>
    <xf numFmtId="278" fontId="20" fillId="0" borderId="0" applyFont="0" applyFill="0" applyBorder="0" applyAlignment="0" applyProtection="0"/>
    <xf numFmtId="279" fontId="20" fillId="0" borderId="0" applyFont="0" applyFill="0" applyBorder="0" applyAlignment="0" applyProtection="0">
      <alignment horizontal="right"/>
    </xf>
    <xf numFmtId="280" fontId="20" fillId="0" borderId="0" applyFont="0" applyFill="0" applyBorder="0" applyAlignment="0" applyProtection="0"/>
    <xf numFmtId="281" fontId="39" fillId="0" borderId="0" applyFont="0" applyFill="0" applyBorder="0" applyAlignment="0" applyProtection="0"/>
    <xf numFmtId="0" fontId="129" fillId="79" borderId="0" applyNumberFormat="0" applyFont="0" applyFill="0" applyBorder="0" applyAlignment="0"/>
    <xf numFmtId="282" fontId="20" fillId="0" borderId="0" applyFill="0" applyBorder="0" applyAlignment="0" applyProtection="0"/>
    <xf numFmtId="1" fontId="20" fillId="0" borderId="0" applyFill="0" applyBorder="0">
      <alignment horizontal="right"/>
    </xf>
    <xf numFmtId="2" fontId="20" fillId="0" borderId="0" applyFill="0" applyBorder="0">
      <alignment horizontal="right"/>
    </xf>
    <xf numFmtId="2" fontId="123" fillId="0" borderId="0" applyFill="0" applyBorder="0">
      <protection locked="0"/>
    </xf>
    <xf numFmtId="283" fontId="20" fillId="0" borderId="0" applyFill="0" applyBorder="0">
      <alignment horizontal="right"/>
    </xf>
    <xf numFmtId="283" fontId="123" fillId="0" borderId="0" applyFill="0" applyBorder="0">
      <protection locked="0"/>
    </xf>
    <xf numFmtId="179" fontId="20" fillId="0" borderId="0"/>
    <xf numFmtId="2" fontId="98" fillId="80" borderId="0">
      <alignment horizontal="left"/>
      <protection hidden="1"/>
    </xf>
    <xf numFmtId="37" fontId="86" fillId="81" borderId="38" applyNumberFormat="0" applyAlignment="0">
      <alignment horizontal="left"/>
    </xf>
    <xf numFmtId="38" fontId="30" fillId="0" borderId="0" applyFont="0" applyFill="0" applyBorder="0" applyAlignment="0" applyProtection="0"/>
    <xf numFmtId="284" fontId="20" fillId="0" borderId="0"/>
    <xf numFmtId="3" fontId="20" fillId="0" borderId="0"/>
    <xf numFmtId="4" fontId="130" fillId="0" borderId="0" applyFont="0" applyFill="0" applyBorder="0" applyAlignment="0" applyProtection="0"/>
    <xf numFmtId="0" fontId="21" fillId="0" borderId="0" applyBorder="0" applyProtection="0"/>
    <xf numFmtId="285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131" fillId="0" borderId="0" applyBorder="0" applyProtection="0"/>
    <xf numFmtId="205" fontId="21" fillId="0" borderId="0" applyFont="0" applyFill="0" applyBorder="0" applyAlignment="0" applyProtection="0"/>
    <xf numFmtId="0" fontId="110" fillId="0" borderId="39" applyNumberFormat="0" applyFont="0" applyFill="0" applyAlignment="0" applyProtection="0"/>
    <xf numFmtId="287" fontId="20" fillId="0" borderId="0"/>
    <xf numFmtId="179" fontId="132" fillId="18" borderId="0"/>
    <xf numFmtId="1" fontId="133" fillId="0" borderId="40" applyNumberFormat="0" applyFont="0" applyAlignment="0"/>
    <xf numFmtId="1" fontId="133" fillId="0" borderId="40" applyNumberFormat="0" applyFont="0" applyAlignment="0"/>
    <xf numFmtId="288" fontId="132" fillId="0" borderId="0" applyBorder="0" applyProtection="0"/>
    <xf numFmtId="289" fontId="20" fillId="0" borderId="0" applyFill="0" applyBorder="0" applyProtection="0">
      <alignment horizontal="right"/>
    </xf>
    <xf numFmtId="243" fontId="20" fillId="0" borderId="0"/>
    <xf numFmtId="243" fontId="39" fillId="0" borderId="0" applyFill="0" applyBorder="0" applyProtection="0">
      <alignment vertical="center"/>
    </xf>
    <xf numFmtId="243" fontId="132" fillId="18" borderId="0"/>
    <xf numFmtId="243" fontId="134" fillId="11" borderId="0">
      <alignment horizontal="right"/>
    </xf>
    <xf numFmtId="290" fontId="132" fillId="18" borderId="0" applyBorder="0" applyAlignment="0" applyProtection="0"/>
    <xf numFmtId="170" fontId="132" fillId="0" borderId="0"/>
    <xf numFmtId="290" fontId="20" fillId="0" borderId="0" applyFill="0" applyBorder="0" applyAlignment="0" applyProtection="0"/>
    <xf numFmtId="288" fontId="20" fillId="0" borderId="0" applyFill="0" applyBorder="0" applyProtection="0"/>
    <xf numFmtId="0" fontId="129" fillId="9" borderId="0" applyNumberFormat="0" applyFill="0" applyBorder="0" applyAlignment="0" applyProtection="0"/>
    <xf numFmtId="179" fontId="135" fillId="0" borderId="0" applyNumberFormat="0" applyFill="0" applyBorder="0" applyAlignment="0" applyProtection="0"/>
    <xf numFmtId="179" fontId="136" fillId="9" borderId="0" applyNumberFormat="0" applyFill="0" applyBorder="0" applyAlignment="0" applyProtection="0"/>
    <xf numFmtId="179" fontId="129" fillId="9" borderId="0" applyNumberFormat="0" applyFill="0" applyBorder="0" applyAlignment="0" applyProtection="0"/>
    <xf numFmtId="0" fontId="137" fillId="24" borderId="41" applyNumberFormat="0" applyAlignment="0" applyProtection="0"/>
    <xf numFmtId="0" fontId="137" fillId="24" borderId="41" applyNumberFormat="0" applyAlignment="0" applyProtection="0"/>
    <xf numFmtId="236" fontId="4" fillId="82" borderId="0" applyFill="0" applyBorder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54" fillId="0" borderId="0"/>
    <xf numFmtId="291" fontId="39" fillId="0" borderId="0" applyFont="0" applyFill="0" applyBorder="0" applyAlignment="0" applyProtection="0"/>
    <xf numFmtId="292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92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49" fontId="111" fillId="0" borderId="0" applyNumberFormat="0" applyFill="0" applyBorder="0" applyProtection="0">
      <alignment horizontal="center" vertical="top"/>
    </xf>
    <xf numFmtId="188" fontId="141" fillId="0" borderId="0" applyBorder="0">
      <alignment horizontal="right" vertical="top"/>
    </xf>
    <xf numFmtId="189" fontId="111" fillId="0" borderId="0" applyBorder="0">
      <alignment horizontal="right" vertical="top"/>
    </xf>
    <xf numFmtId="189" fontId="141" fillId="0" borderId="0" applyBorder="0">
      <alignment horizontal="right" vertical="top"/>
    </xf>
    <xf numFmtId="190" fontId="111" fillId="0" borderId="0" applyFill="0" applyBorder="0">
      <alignment horizontal="right" vertical="top"/>
    </xf>
    <xf numFmtId="191" fontId="111" fillId="0" borderId="0" applyFill="0" applyBorder="0">
      <alignment horizontal="right" vertical="top"/>
    </xf>
    <xf numFmtId="192" fontId="111" fillId="0" borderId="0" applyFill="0" applyBorder="0">
      <alignment horizontal="right" vertical="top"/>
    </xf>
    <xf numFmtId="193" fontId="111" fillId="0" borderId="0" applyFill="0" applyBorder="0">
      <alignment horizontal="right" vertical="top"/>
    </xf>
    <xf numFmtId="0" fontId="142" fillId="0" borderId="0">
      <alignment horizontal="left"/>
    </xf>
    <xf numFmtId="0" fontId="143" fillId="0" borderId="43">
      <alignment horizontal="right" wrapText="1"/>
    </xf>
    <xf numFmtId="0" fontId="143" fillId="0" borderId="43">
      <alignment horizontal="right" wrapText="1"/>
    </xf>
    <xf numFmtId="194" fontId="144" fillId="0" borderId="44">
      <alignment horizontal="left"/>
    </xf>
    <xf numFmtId="194" fontId="144" fillId="0" borderId="44">
      <alignment horizontal="left"/>
    </xf>
    <xf numFmtId="0" fontId="145" fillId="0" borderId="0">
      <alignment vertical="center"/>
    </xf>
    <xf numFmtId="195" fontId="145" fillId="0" borderId="0">
      <alignment horizontal="left" vertical="center"/>
    </xf>
    <xf numFmtId="196" fontId="146" fillId="0" borderId="0">
      <alignment vertical="center"/>
    </xf>
    <xf numFmtId="0" fontId="2" fillId="0" borderId="0">
      <alignment vertical="center"/>
    </xf>
    <xf numFmtId="194" fontId="147" fillId="0" borderId="43">
      <alignment horizontal="left"/>
    </xf>
    <xf numFmtId="194" fontId="147" fillId="0" borderId="43">
      <alignment horizontal="left"/>
    </xf>
    <xf numFmtId="194" fontId="111" fillId="0" borderId="0">
      <alignment horizontal="center"/>
    </xf>
    <xf numFmtId="194" fontId="148" fillId="0" borderId="43">
      <alignment horizontal="center"/>
    </xf>
    <xf numFmtId="194" fontId="148" fillId="0" borderId="43">
      <alignment horizontal="center"/>
    </xf>
    <xf numFmtId="41" fontId="111" fillId="0" borderId="43" applyFill="0" applyBorder="0" applyProtection="0">
      <alignment horizontal="right" vertical="top"/>
    </xf>
    <xf numFmtId="41" fontId="111" fillId="0" borderId="43" applyFill="0" applyBorder="0" applyProtection="0">
      <alignment horizontal="right" vertical="top"/>
    </xf>
    <xf numFmtId="195" fontId="8" fillId="0" borderId="0">
      <alignment horizontal="left" vertical="center"/>
    </xf>
    <xf numFmtId="194" fontId="8" fillId="0" borderId="0"/>
    <xf numFmtId="194" fontId="149" fillId="0" borderId="0"/>
    <xf numFmtId="194" fontId="150" fillId="0" borderId="0"/>
    <xf numFmtId="194" fontId="20" fillId="0" borderId="0"/>
    <xf numFmtId="194" fontId="151" fillId="0" borderId="0">
      <alignment horizontal="left" vertical="top"/>
    </xf>
    <xf numFmtId="0" fontId="111" fillId="0" borderId="0" applyFill="0" applyBorder="0">
      <alignment horizontal="left" vertical="top" wrapText="1"/>
    </xf>
    <xf numFmtId="0" fontId="152" fillId="0" borderId="0">
      <alignment horizontal="left" vertical="top" wrapText="1"/>
    </xf>
    <xf numFmtId="0" fontId="153" fillId="0" borderId="0">
      <alignment horizontal="left" vertical="top" wrapText="1"/>
    </xf>
    <xf numFmtId="0" fontId="141" fillId="0" borderId="0">
      <alignment horizontal="left" vertical="top" wrapText="1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164" fontId="39" fillId="0" borderId="0">
      <alignment horizontal="right"/>
    </xf>
    <xf numFmtId="293" fontId="154" fillId="0" borderId="0">
      <protection locked="0"/>
    </xf>
    <xf numFmtId="293" fontId="128" fillId="0" borderId="0">
      <protection locked="0"/>
    </xf>
    <xf numFmtId="293" fontId="155" fillId="0" borderId="0">
      <protection locked="0"/>
    </xf>
    <xf numFmtId="293" fontId="155" fillId="0" borderId="0">
      <protection locked="0"/>
    </xf>
    <xf numFmtId="293" fontId="128" fillId="0" borderId="0">
      <protection locked="0"/>
    </xf>
    <xf numFmtId="293" fontId="156" fillId="0" borderId="0">
      <protection locked="0"/>
    </xf>
    <xf numFmtId="293" fontId="128" fillId="0" borderId="0">
      <protection locked="0"/>
    </xf>
    <xf numFmtId="294" fontId="20" fillId="0" borderId="0" applyFont="0" applyFill="0" applyBorder="0" applyAlignment="0" applyProtection="0"/>
    <xf numFmtId="295" fontId="38" fillId="0" borderId="0"/>
    <xf numFmtId="197" fontId="20" fillId="0" borderId="0" applyFill="0" applyBorder="0" applyAlignment="0" applyProtection="0"/>
    <xf numFmtId="37" fontId="64" fillId="0" borderId="0" applyBorder="0" applyAlignment="0"/>
    <xf numFmtId="2" fontId="20" fillId="0" borderId="0" applyFill="0" applyBorder="0" applyAlignment="0" applyProtection="0"/>
    <xf numFmtId="261" fontId="117" fillId="0" borderId="0">
      <alignment horizontal="center"/>
    </xf>
    <xf numFmtId="26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98" fontId="21" fillId="0" borderId="0" applyFill="0" applyBorder="0">
      <alignment horizontal="right"/>
    </xf>
    <xf numFmtId="0" fontId="157" fillId="0" borderId="0">
      <alignment horizontal="left"/>
    </xf>
    <xf numFmtId="0" fontId="158" fillId="0" borderId="0">
      <alignment horizontal="left"/>
    </xf>
    <xf numFmtId="0" fontId="64" fillId="0" borderId="0" applyFill="0" applyBorder="0" applyProtection="0">
      <alignment horizontal="left"/>
    </xf>
    <xf numFmtId="0" fontId="159" fillId="0" borderId="0">
      <alignment horizontal="left"/>
    </xf>
    <xf numFmtId="0" fontId="159" fillId="0" borderId="0" applyFill="0" applyBorder="0" applyProtection="0">
      <alignment horizontal="left"/>
    </xf>
    <xf numFmtId="0" fontId="20" fillId="0" borderId="0"/>
    <xf numFmtId="4" fontId="160" fillId="0" borderId="0">
      <protection locked="0"/>
    </xf>
    <xf numFmtId="37" fontId="161" fillId="11" borderId="0" applyNumberFormat="0" applyBorder="0" applyAlignment="0" applyProtection="0"/>
    <xf numFmtId="37" fontId="162" fillId="0" borderId="0" applyNumberFormat="0" applyFill="0" applyBorder="0" applyAlignment="0" applyProtection="0">
      <protection locked="0"/>
    </xf>
    <xf numFmtId="296" fontId="20" fillId="0" borderId="0"/>
    <xf numFmtId="199" fontId="20" fillId="0" borderId="0"/>
    <xf numFmtId="199" fontId="66" fillId="0" borderId="21"/>
    <xf numFmtId="285" fontId="20" fillId="83" borderId="0" applyNumberFormat="0" applyFont="0" applyFill="0" applyAlignment="0">
      <alignment horizontal="centerContinuous"/>
    </xf>
    <xf numFmtId="0" fontId="163" fillId="0" borderId="45" applyNumberFormat="0" applyFill="0" applyAlignment="0" applyProtection="0"/>
    <xf numFmtId="0" fontId="163" fillId="0" borderId="45" applyNumberFormat="0" applyFill="0" applyAlignment="0" applyProtection="0"/>
    <xf numFmtId="0" fontId="163" fillId="0" borderId="45" applyNumberFormat="0" applyFill="0" applyAlignment="0" applyProtection="0"/>
    <xf numFmtId="37" fontId="39" fillId="0" borderId="0"/>
    <xf numFmtId="0" fontId="164" fillId="21" borderId="0" applyNumberFormat="0" applyBorder="0" applyAlignment="0" applyProtection="0"/>
    <xf numFmtId="0" fontId="165" fillId="2" borderId="0" applyNumberFormat="0" applyBorder="0" applyAlignment="0" applyProtection="0"/>
    <xf numFmtId="0" fontId="164" fillId="21" borderId="0" applyNumberFormat="0" applyBorder="0" applyAlignment="0" applyProtection="0"/>
    <xf numFmtId="0" fontId="164" fillId="21" borderId="0" applyNumberFormat="0" applyBorder="0" applyAlignment="0" applyProtection="0"/>
    <xf numFmtId="38" fontId="39" fillId="11" borderId="0" applyNumberFormat="0" applyBorder="0" applyAlignment="0" applyProtection="0"/>
    <xf numFmtId="175" fontId="20" fillId="0" borderId="0" applyNumberFormat="0" applyFont="0" applyBorder="0" applyAlignment="0" applyProtection="0">
      <alignment horizontal="right"/>
    </xf>
    <xf numFmtId="0" fontId="89" fillId="9" borderId="0" applyNumberFormat="0" applyFont="0" applyBorder="0" applyAlignment="0" applyProtection="0"/>
    <xf numFmtId="0" fontId="166" fillId="11" borderId="37">
      <alignment vertical="center"/>
    </xf>
    <xf numFmtId="0" fontId="166" fillId="11" borderId="37">
      <alignment vertical="center"/>
    </xf>
    <xf numFmtId="0" fontId="167" fillId="17" borderId="0"/>
    <xf numFmtId="0" fontId="164" fillId="21" borderId="0" applyNumberFormat="0" applyBorder="0" applyAlignment="0" applyProtection="0"/>
    <xf numFmtId="37" fontId="161" fillId="0" borderId="0" applyFill="0" applyBorder="0" applyAlignment="0" applyProtection="0"/>
    <xf numFmtId="170" fontId="20" fillId="10" borderId="21" applyNumberFormat="0" applyFont="0" applyBorder="0" applyAlignment="0" applyProtection="0"/>
    <xf numFmtId="170" fontId="20" fillId="10" borderId="21" applyNumberFormat="0" applyFont="0" applyBorder="0" applyAlignment="0" applyProtection="0"/>
    <xf numFmtId="297" fontId="168" fillId="15" borderId="21" applyNumberFormat="0" applyFont="0" applyAlignment="0"/>
    <xf numFmtId="297" fontId="168" fillId="15" borderId="21" applyNumberFormat="0" applyFont="0" applyAlignment="0"/>
    <xf numFmtId="170" fontId="20" fillId="15" borderId="21" applyNumberFormat="0" applyFont="0" applyAlignment="0"/>
    <xf numFmtId="37" fontId="78" fillId="0" borderId="0" applyNumberFormat="0" applyFill="0" applyBorder="0" applyAlignment="0" applyProtection="0">
      <alignment vertical="top"/>
    </xf>
    <xf numFmtId="0" fontId="110" fillId="0" borderId="0" applyFont="0" applyFill="0" applyBorder="0" applyAlignment="0" applyProtection="0">
      <alignment horizontal="right"/>
    </xf>
    <xf numFmtId="37" fontId="169" fillId="0" borderId="0" applyNumberFormat="0" applyFill="0" applyBorder="0" applyAlignment="0" applyProtection="0"/>
    <xf numFmtId="0" fontId="170" fillId="10" borderId="0" applyNumberFormat="0" applyFont="0" applyAlignment="0"/>
    <xf numFmtId="0" fontId="171" fillId="0" borderId="0"/>
    <xf numFmtId="0" fontId="172" fillId="0" borderId="0" applyProtection="0">
      <alignment horizontal="right"/>
    </xf>
    <xf numFmtId="0" fontId="173" fillId="0" borderId="0">
      <alignment horizontal="left"/>
    </xf>
    <xf numFmtId="0" fontId="172" fillId="0" borderId="0" applyProtection="0">
      <alignment horizontal="right"/>
    </xf>
    <xf numFmtId="0" fontId="3" fillId="0" borderId="5" applyNumberFormat="0" applyAlignment="0" applyProtection="0">
      <alignment horizontal="left" vertical="center"/>
    </xf>
    <xf numFmtId="0" fontId="3" fillId="0" borderId="37">
      <alignment horizontal="left" vertical="center"/>
    </xf>
    <xf numFmtId="0" fontId="3" fillId="0" borderId="37">
      <alignment horizontal="left" vertical="center"/>
    </xf>
    <xf numFmtId="0" fontId="174" fillId="0" borderId="0">
      <alignment horizontal="center"/>
    </xf>
    <xf numFmtId="49" fontId="15" fillId="0" borderId="46" applyFill="0" applyProtection="0">
      <alignment horizontal="right" wrapText="1"/>
    </xf>
    <xf numFmtId="0" fontId="175" fillId="0" borderId="47" applyNumberFormat="0" applyFill="0" applyAlignment="0" applyProtection="0"/>
    <xf numFmtId="0" fontId="175" fillId="0" borderId="47" applyNumberFormat="0" applyFill="0" applyAlignment="0" applyProtection="0"/>
    <xf numFmtId="0" fontId="176" fillId="0" borderId="0">
      <alignment horizontal="left"/>
    </xf>
    <xf numFmtId="0" fontId="177" fillId="0" borderId="2">
      <alignment horizontal="left" vertical="top"/>
    </xf>
    <xf numFmtId="49" fontId="178" fillId="0" borderId="0" applyProtection="0">
      <alignment wrapText="1"/>
    </xf>
    <xf numFmtId="0" fontId="179" fillId="0" borderId="48" applyNumberFormat="0" applyFill="0" applyAlignment="0" applyProtection="0"/>
    <xf numFmtId="0" fontId="179" fillId="0" borderId="48" applyNumberFormat="0" applyFill="0" applyAlignment="0" applyProtection="0"/>
    <xf numFmtId="0" fontId="180" fillId="0" borderId="0">
      <alignment horizontal="left"/>
    </xf>
    <xf numFmtId="0" fontId="181" fillId="0" borderId="2">
      <alignment horizontal="left" vertical="top"/>
    </xf>
    <xf numFmtId="49" fontId="182" fillId="0" borderId="49" applyFill="0" applyProtection="0">
      <alignment horizontal="right" wrapText="1"/>
    </xf>
    <xf numFmtId="0" fontId="183" fillId="0" borderId="50" applyNumberFormat="0" applyFill="0" applyAlignment="0" applyProtection="0"/>
    <xf numFmtId="0" fontId="183" fillId="0" borderId="50" applyNumberFormat="0" applyFill="0" applyAlignment="0" applyProtection="0"/>
    <xf numFmtId="0" fontId="183" fillId="0" borderId="50" applyNumberFormat="0" applyFill="0" applyAlignment="0" applyProtection="0"/>
    <xf numFmtId="0" fontId="184" fillId="0" borderId="0">
      <alignment horizontal="left"/>
    </xf>
    <xf numFmtId="49" fontId="182" fillId="0" borderId="0" applyProtection="0">
      <alignment wrapText="1"/>
    </xf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5" fillId="0" borderId="0">
      <protection locked="0"/>
    </xf>
    <xf numFmtId="0" fontId="155" fillId="0" borderId="0">
      <protection locked="0"/>
    </xf>
    <xf numFmtId="0" fontId="38" fillId="72" borderId="0" applyNumberFormat="0"/>
    <xf numFmtId="177" fontId="185" fillId="0" borderId="51" applyNumberFormat="0" applyFill="0" applyProtection="0">
      <alignment horizontal="right" wrapText="1"/>
    </xf>
    <xf numFmtId="177" fontId="185" fillId="0" borderId="51" applyNumberFormat="0" applyFill="0" applyProtection="0">
      <alignment horizontal="right" wrapText="1"/>
    </xf>
    <xf numFmtId="177" fontId="168" fillId="0" borderId="4" applyNumberFormat="0" applyFill="0" applyProtection="0">
      <alignment horizontal="right"/>
    </xf>
    <xf numFmtId="298" fontId="186" fillId="0" borderId="0"/>
    <xf numFmtId="299" fontId="20" fillId="0" borderId="0">
      <alignment horizontal="left"/>
    </xf>
    <xf numFmtId="177" fontId="187" fillId="0" borderId="0" applyNumberFormat="0" applyFill="0" applyBorder="0" applyAlignment="0" applyProtection="0"/>
    <xf numFmtId="0" fontId="66" fillId="0" borderId="52" applyNumberFormat="0" applyFill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253" fontId="189" fillId="0" borderId="0" applyNumberFormat="0" applyFill="0" applyBorder="0" applyAlignment="0" applyProtection="0"/>
    <xf numFmtId="179" fontId="190" fillId="0" borderId="0" applyNumberFormat="0" applyFill="0" applyBorder="0" applyAlignment="0" applyProtection="0"/>
    <xf numFmtId="37" fontId="161" fillId="0" borderId="0" applyNumberFormat="0" applyBorder="0" applyAlignment="0" applyProtection="0"/>
    <xf numFmtId="244" fontId="75" fillId="84" borderId="21" applyNumberFormat="0" applyAlignment="0" applyProtection="0"/>
    <xf numFmtId="244" fontId="75" fillId="84" borderId="21" applyNumberFormat="0" applyAlignment="0" applyProtection="0"/>
    <xf numFmtId="300" fontId="66" fillId="18" borderId="0">
      <alignment horizontal="right"/>
      <protection locked="0"/>
    </xf>
    <xf numFmtId="179" fontId="79" fillId="85" borderId="21" applyNumberFormat="0" applyAlignment="0" applyProtection="0"/>
    <xf numFmtId="179" fontId="79" fillId="85" borderId="21" applyNumberFormat="0" applyAlignment="0" applyProtection="0"/>
    <xf numFmtId="0" fontId="191" fillId="0" borderId="0">
      <alignment wrapText="1"/>
    </xf>
    <xf numFmtId="0" fontId="94" fillId="0" borderId="0" applyBorder="0" applyAlignment="0"/>
    <xf numFmtId="301" fontId="192" fillId="86" borderId="0">
      <alignment horizontal="right"/>
      <protection locked="0"/>
    </xf>
    <xf numFmtId="170" fontId="193" fillId="79" borderId="21" applyProtection="0"/>
    <xf numFmtId="170" fontId="193" fillId="79" borderId="21" applyProtection="0"/>
    <xf numFmtId="297" fontId="194" fillId="0" borderId="0"/>
    <xf numFmtId="288" fontId="194" fillId="0" borderId="0"/>
    <xf numFmtId="282" fontId="194" fillId="0" borderId="0"/>
    <xf numFmtId="185" fontId="39" fillId="0" borderId="0"/>
    <xf numFmtId="10" fontId="39" fillId="15" borderId="21" applyNumberFormat="0" applyBorder="0" applyAlignment="0" applyProtection="0"/>
    <xf numFmtId="10" fontId="39" fillId="15" borderId="21" applyNumberFormat="0" applyBorder="0" applyAlignment="0" applyProtection="0"/>
    <xf numFmtId="0" fontId="195" fillId="5" borderId="6" applyNumberFormat="0" applyAlignment="0" applyProtection="0"/>
    <xf numFmtId="0" fontId="137" fillId="24" borderId="41" applyNumberFormat="0" applyAlignment="0" applyProtection="0"/>
    <xf numFmtId="0" fontId="137" fillId="24" borderId="41" applyNumberFormat="0" applyAlignment="0" applyProtection="0"/>
    <xf numFmtId="179" fontId="196" fillId="0" borderId="0" applyFill="0" applyBorder="0" applyAlignment="0" applyProtection="0"/>
    <xf numFmtId="179" fontId="196" fillId="0" borderId="0" applyFill="0" applyBorder="0" applyAlignment="0" applyProtection="0"/>
    <xf numFmtId="179" fontId="196" fillId="0" borderId="0" applyFill="0" applyBorder="0" applyAlignment="0" applyProtection="0"/>
    <xf numFmtId="179" fontId="196" fillId="0" borderId="0" applyFill="0" applyBorder="0" applyAlignment="0" applyProtection="0"/>
    <xf numFmtId="179" fontId="196" fillId="0" borderId="0" applyFill="0" applyBorder="0" applyAlignment="0" applyProtection="0"/>
    <xf numFmtId="179" fontId="196" fillId="0" borderId="0" applyFill="0" applyBorder="0" applyAlignment="0" applyProtection="0"/>
    <xf numFmtId="170" fontId="66" fillId="11" borderId="1" applyBorder="0" applyAlignment="0" applyProtection="0"/>
    <xf numFmtId="170" fontId="66" fillId="11" borderId="1" applyBorder="0" applyAlignment="0" applyProtection="0"/>
    <xf numFmtId="0" fontId="39" fillId="0" borderId="0" applyNumberFormat="0" applyFill="0" applyBorder="0" applyAlignment="0">
      <protection locked="0"/>
    </xf>
    <xf numFmtId="169" fontId="197" fillId="87" borderId="31"/>
    <xf numFmtId="15" fontId="198" fillId="87" borderId="21">
      <alignment horizontal="center"/>
    </xf>
    <xf numFmtId="15" fontId="198" fillId="87" borderId="21">
      <alignment horizontal="center"/>
    </xf>
    <xf numFmtId="0" fontId="4" fillId="85" borderId="0">
      <protection locked="0"/>
    </xf>
    <xf numFmtId="177" fontId="199" fillId="10" borderId="0" applyNumberFormat="0" applyBorder="0">
      <alignment horizontal="right"/>
      <protection locked="0"/>
    </xf>
    <xf numFmtId="10" fontId="198" fillId="87" borderId="21">
      <alignment horizontal="center"/>
    </xf>
    <xf numFmtId="10" fontId="198" fillId="87" borderId="21">
      <alignment horizontal="center"/>
    </xf>
    <xf numFmtId="288" fontId="77" fillId="11" borderId="0">
      <alignment horizontal="center"/>
      <protection locked="0"/>
    </xf>
    <xf numFmtId="302" fontId="77" fillId="11" borderId="0">
      <alignment horizontal="center"/>
      <protection locked="0"/>
    </xf>
    <xf numFmtId="1" fontId="39" fillId="0" borderId="0"/>
    <xf numFmtId="0" fontId="137" fillId="24" borderId="41" applyNumberFormat="0" applyAlignment="0" applyProtection="0"/>
    <xf numFmtId="0" fontId="137" fillId="24" borderId="41" applyNumberFormat="0" applyAlignment="0" applyProtection="0"/>
    <xf numFmtId="0" fontId="54" fillId="0" borderId="0" applyNumberFormat="0" applyFill="0" applyBorder="0" applyAlignment="0"/>
    <xf numFmtId="201" fontId="25" fillId="0" borderId="0"/>
    <xf numFmtId="303" fontId="11" fillId="0" borderId="0" applyFont="0" applyBorder="0" applyAlignment="0"/>
    <xf numFmtId="207" fontId="11" fillId="0" borderId="0" applyFont="0" applyAlignment="0"/>
    <xf numFmtId="304" fontId="38" fillId="0" borderId="0"/>
    <xf numFmtId="0" fontId="32" fillId="0" borderId="0"/>
    <xf numFmtId="305" fontId="200" fillId="0" borderId="0" applyFont="0" applyFill="0" applyBorder="0" applyAlignment="0" applyProtection="0"/>
    <xf numFmtId="259" fontId="57" fillId="0" borderId="0" applyFont="0" applyFill="0" applyBorder="0" applyAlignment="0" applyProtection="0"/>
    <xf numFmtId="259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5" fillId="0" borderId="47" applyNumberFormat="0" applyFill="0" applyAlignment="0" applyProtection="0"/>
    <xf numFmtId="0" fontId="179" fillId="0" borderId="48" applyNumberFormat="0" applyFill="0" applyAlignment="0" applyProtection="0"/>
    <xf numFmtId="0" fontId="183" fillId="0" borderId="50" applyNumberFormat="0" applyFill="0" applyAlignment="0" applyProtection="0"/>
    <xf numFmtId="0" fontId="183" fillId="0" borderId="50" applyNumberFormat="0" applyFill="0" applyAlignment="0" applyProtection="0"/>
    <xf numFmtId="0" fontId="183" fillId="0" borderId="0" applyNumberFormat="0" applyFill="0" applyBorder="0" applyAlignment="0" applyProtection="0"/>
    <xf numFmtId="38" fontId="201" fillId="0" borderId="0"/>
    <xf numFmtId="38" fontId="202" fillId="0" borderId="0"/>
    <xf numFmtId="38" fontId="203" fillId="0" borderId="0"/>
    <xf numFmtId="38" fontId="204" fillId="0" borderId="0"/>
    <xf numFmtId="0" fontId="205" fillId="0" borderId="0"/>
    <xf numFmtId="0" fontId="205" fillId="0" borderId="0"/>
    <xf numFmtId="0" fontId="206" fillId="0" borderId="0"/>
    <xf numFmtId="0" fontId="20" fillId="0" borderId="0" applyFill="0" applyBorder="0">
      <alignment wrapText="1"/>
    </xf>
    <xf numFmtId="204" fontId="20" fillId="71" borderId="2" applyNumberFormat="0" applyFill="0" applyBorder="0"/>
    <xf numFmtId="172" fontId="20" fillId="0" borderId="0" applyNumberFormat="0"/>
    <xf numFmtId="204" fontId="20" fillId="71" borderId="2" applyNumberFormat="0" applyFill="0" applyBorder="0"/>
    <xf numFmtId="172" fontId="20" fillId="0" borderId="0" applyNumberFormat="0"/>
    <xf numFmtId="0" fontId="207" fillId="0" borderId="0"/>
    <xf numFmtId="166" fontId="86" fillId="0" borderId="0" applyBorder="0">
      <alignment vertical="center"/>
    </xf>
    <xf numFmtId="255" fontId="199" fillId="0" borderId="33"/>
    <xf numFmtId="37" fontId="208" fillId="0" borderId="0" applyNumberFormat="0" applyFill="0" applyBorder="0" applyAlignment="0" applyProtection="0">
      <protection locked="0"/>
    </xf>
    <xf numFmtId="0" fontId="209" fillId="0" borderId="8" applyNumberFormat="0" applyFill="0" applyAlignment="0" applyProtection="0"/>
    <xf numFmtId="0" fontId="163" fillId="0" borderId="45" applyNumberFormat="0" applyFill="0" applyAlignment="0" applyProtection="0"/>
    <xf numFmtId="0" fontId="163" fillId="0" borderId="45" applyNumberFormat="0" applyFill="0" applyAlignment="0" applyProtection="0"/>
    <xf numFmtId="204" fontId="161" fillId="86" borderId="0" applyNumberFormat="0" applyBorder="0" applyAlignment="0" applyProtection="0"/>
    <xf numFmtId="179" fontId="210" fillId="0" borderId="0" applyNumberFormat="0" applyFont="0" applyFill="0" applyBorder="0" applyAlignment="0">
      <protection hidden="1"/>
    </xf>
    <xf numFmtId="14" fontId="54" fillId="0" borderId="0">
      <alignment horizontal="center"/>
    </xf>
    <xf numFmtId="40" fontId="211" fillId="0" borderId="0">
      <alignment horizontal="right"/>
    </xf>
    <xf numFmtId="0" fontId="212" fillId="0" borderId="23">
      <alignment horizontal="left"/>
      <protection locked="0"/>
    </xf>
    <xf numFmtId="243" fontId="213" fillId="0" borderId="53"/>
    <xf numFmtId="243" fontId="213" fillId="0" borderId="53"/>
    <xf numFmtId="306" fontId="20" fillId="0" borderId="0" applyFont="0" applyFill="0" applyBorder="0" applyProtection="0">
      <alignment horizontal="right"/>
    </xf>
    <xf numFmtId="170" fontId="20" fillId="0" borderId="0" applyFont="0" applyFill="0" applyBorder="0" applyProtection="0">
      <alignment horizontal="right"/>
    </xf>
    <xf numFmtId="0" fontId="59" fillId="52" borderId="0" applyNumberFormat="0" applyBorder="0" applyAlignment="0" applyProtection="0"/>
    <xf numFmtId="0" fontId="59" fillId="58" borderId="0" applyNumberFormat="0" applyBorder="0" applyAlignment="0" applyProtection="0"/>
    <xf numFmtId="0" fontId="59" fillId="43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51" borderId="0" applyNumberFormat="0" applyBorder="0" applyAlignment="0" applyProtection="0"/>
    <xf numFmtId="307" fontId="26" fillId="9" borderId="0" applyProtection="0">
      <protection locked="0"/>
    </xf>
    <xf numFmtId="307" fontId="26" fillId="10" borderId="0"/>
    <xf numFmtId="307" fontId="26" fillId="10" borderId="54"/>
    <xf numFmtId="307" fontId="26" fillId="10" borderId="54"/>
    <xf numFmtId="295" fontId="38" fillId="0" borderId="0"/>
    <xf numFmtId="38" fontId="94" fillId="0" borderId="0"/>
    <xf numFmtId="209" fontId="20" fillId="0" borderId="0" applyFont="0" applyFill="0" applyBorder="0" applyAlignment="0" applyProtection="0"/>
    <xf numFmtId="308" fontId="20" fillId="0" borderId="0" applyFont="0" applyFill="0" applyBorder="0" applyAlignment="0" applyProtection="0"/>
    <xf numFmtId="30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4" fillId="0" borderId="0" applyBorder="0"/>
    <xf numFmtId="310" fontId="26" fillId="0" borderId="0"/>
    <xf numFmtId="311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12" fontId="39" fillId="0" borderId="0" applyFont="0" applyFill="0" applyBorder="0" applyAlignment="0" applyProtection="0"/>
    <xf numFmtId="179" fontId="215" fillId="0" borderId="0"/>
    <xf numFmtId="313" fontId="216" fillId="0" borderId="0" applyFont="0" applyFill="0" applyBorder="0" applyAlignment="0" applyProtection="0"/>
    <xf numFmtId="300" fontId="216" fillId="0" borderId="0" applyFont="0" applyFill="0" applyBorder="0" applyAlignment="0" applyProtection="0"/>
    <xf numFmtId="37" fontId="216" fillId="0" borderId="0" applyFont="0" applyFill="0" applyBorder="0" applyAlignment="0" applyProtection="0"/>
    <xf numFmtId="179" fontId="216" fillId="0" borderId="0" applyFont="0" applyFill="0" applyBorder="0" applyAlignment="0" applyProtection="0"/>
    <xf numFmtId="39" fontId="216" fillId="0" borderId="0" applyFont="0" applyFill="0" applyBorder="0" applyAlignment="0" applyProtection="0"/>
    <xf numFmtId="314" fontId="216" fillId="0" borderId="0" applyFont="0" applyFill="0" applyBorder="0" applyAlignment="0" applyProtection="0"/>
    <xf numFmtId="315" fontId="216" fillId="0" borderId="0" applyFont="0" applyFill="0" applyBorder="0" applyAlignment="0" applyProtection="0"/>
    <xf numFmtId="37" fontId="20" fillId="0" borderId="0" applyFont="0" applyFill="0" applyBorder="0" applyAlignment="0" applyProtection="0"/>
    <xf numFmtId="316" fontId="20" fillId="0" borderId="0" applyFont="0" applyFill="0" applyBorder="0" applyAlignment="0" applyProtection="0">
      <alignment horizontal="left" wrapText="1"/>
    </xf>
    <xf numFmtId="317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3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19" fontId="20" fillId="0" borderId="0" applyFill="0" applyBorder="0" applyAlignment="0" applyProtection="0"/>
    <xf numFmtId="320" fontId="20" fillId="0" borderId="0" applyFill="0" applyBorder="0" applyAlignment="0" applyProtection="0"/>
    <xf numFmtId="321" fontId="24" fillId="0" borderId="0"/>
    <xf numFmtId="0" fontId="54" fillId="0" borderId="0">
      <alignment horizontal="center"/>
    </xf>
    <xf numFmtId="322" fontId="20" fillId="0" borderId="0" applyFont="0" applyFill="0" applyBorder="0" applyAlignment="0" applyProtection="0"/>
    <xf numFmtId="0" fontId="54" fillId="0" borderId="0">
      <alignment horizontal="center"/>
    </xf>
    <xf numFmtId="17" fontId="20" fillId="0" borderId="0"/>
    <xf numFmtId="17" fontId="54" fillId="0" borderId="0">
      <alignment horizontal="center"/>
    </xf>
    <xf numFmtId="172" fontId="20" fillId="0" borderId="0"/>
    <xf numFmtId="0" fontId="180" fillId="0" borderId="0" applyFont="0" applyFill="0" applyBorder="0" applyAlignment="0" applyProtection="0"/>
    <xf numFmtId="323" fontId="109" fillId="0" borderId="0" applyFont="0" applyFill="0" applyBorder="0" applyProtection="0">
      <alignment horizontal="right"/>
    </xf>
    <xf numFmtId="324" fontId="20" fillId="0" borderId="0" applyFont="0" applyFill="0" applyBorder="0" applyAlignment="0" applyProtection="0"/>
    <xf numFmtId="325" fontId="20" fillId="0" borderId="0" applyFont="0" applyFill="0" applyBorder="0" applyAlignment="0" applyProtection="0"/>
    <xf numFmtId="326" fontId="26" fillId="0" borderId="0" applyProtection="0"/>
    <xf numFmtId="327" fontId="26" fillId="0" borderId="0" applyProtection="0"/>
    <xf numFmtId="328" fontId="26" fillId="0" borderId="0" applyProtection="0"/>
    <xf numFmtId="326" fontId="26" fillId="0" borderId="0" applyProtection="0"/>
    <xf numFmtId="327" fontId="26" fillId="0" borderId="0" applyProtection="0"/>
    <xf numFmtId="328" fontId="26" fillId="0" borderId="0" applyProtection="0"/>
    <xf numFmtId="0" fontId="110" fillId="0" borderId="0" applyFont="0" applyFill="0" applyBorder="0" applyAlignment="0" applyProtection="0">
      <alignment horizontal="right"/>
    </xf>
    <xf numFmtId="329" fontId="39" fillId="0" borderId="0" applyFont="0" applyFill="0" applyBorder="0" applyAlignment="0" applyProtection="0"/>
    <xf numFmtId="330" fontId="39" fillId="0" borderId="0" applyFont="0" applyFill="0" applyBorder="0" applyAlignment="0" applyProtection="0"/>
    <xf numFmtId="331" fontId="20" fillId="0" borderId="0" applyFont="0" applyFill="0" applyBorder="0" applyProtection="0"/>
    <xf numFmtId="235" fontId="26" fillId="0" borderId="0" applyFont="0" applyFill="0" applyBorder="0" applyAlignment="0" applyProtection="0"/>
    <xf numFmtId="37" fontId="89" fillId="0" borderId="0" applyFont="0" applyFill="0" applyBorder="0" applyAlignment="0" applyProtection="0"/>
    <xf numFmtId="286" fontId="20" fillId="9" borderId="0">
      <alignment horizontal="right"/>
    </xf>
    <xf numFmtId="0" fontId="145" fillId="0" borderId="0"/>
    <xf numFmtId="177" fontId="217" fillId="0" borderId="0" applyNumberFormat="0" applyFill="0" applyBorder="0" applyAlignment="0" applyProtection="0"/>
    <xf numFmtId="0" fontId="20" fillId="0" borderId="0" applyNumberFormat="0" applyFill="0" applyBorder="0" applyProtection="0">
      <alignment horizontal="right" vertical="center"/>
    </xf>
    <xf numFmtId="33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288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333" fontId="20" fillId="0" borderId="0" applyFont="0" applyFill="0" applyBorder="0" applyAlignment="0" applyProtection="0"/>
    <xf numFmtId="290" fontId="20" fillId="0" borderId="0" applyFont="0" applyFill="0" applyBorder="0" applyAlignment="0" applyProtection="0"/>
    <xf numFmtId="297" fontId="20" fillId="0" borderId="0" applyFont="0" applyFill="0" applyBorder="0" applyAlignment="0" applyProtection="0"/>
    <xf numFmtId="0" fontId="218" fillId="35" borderId="0" applyNumberFormat="0" applyBorder="0" applyAlignment="0" applyProtection="0"/>
    <xf numFmtId="0" fontId="219" fillId="4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248" fontId="20" fillId="0" borderId="0"/>
    <xf numFmtId="37" fontId="220" fillId="0" borderId="0"/>
    <xf numFmtId="334" fontId="20" fillId="0" borderId="0"/>
    <xf numFmtId="234" fontId="20" fillId="0" borderId="0"/>
    <xf numFmtId="202" fontId="20" fillId="0" borderId="0">
      <alignment horizontal="left" wrapText="1"/>
    </xf>
    <xf numFmtId="0" fontId="221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97" fontId="180" fillId="0" borderId="0"/>
    <xf numFmtId="288" fontId="180" fillId="0" borderId="0"/>
    <xf numFmtId="282" fontId="180" fillId="0" borderId="0"/>
    <xf numFmtId="179" fontId="222" fillId="0" borderId="0">
      <alignment horizontal="right"/>
    </xf>
    <xf numFmtId="289" fontId="180" fillId="0" borderId="0">
      <alignment horizontal="right"/>
    </xf>
    <xf numFmtId="216" fontId="39" fillId="0" borderId="0"/>
    <xf numFmtId="211" fontId="39" fillId="0" borderId="0"/>
    <xf numFmtId="213" fontId="20" fillId="0" borderId="0" applyFont="0" applyFill="0" applyBorder="0" applyProtection="0"/>
    <xf numFmtId="0" fontId="111" fillId="0" borderId="0"/>
    <xf numFmtId="0" fontId="57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0" fillId="0" borderId="0"/>
    <xf numFmtId="0" fontId="200" fillId="0" borderId="0"/>
    <xf numFmtId="0" fontId="223" fillId="0" borderId="0"/>
    <xf numFmtId="0" fontId="224" fillId="0" borderId="0"/>
    <xf numFmtId="0" fontId="20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0" fontId="225" fillId="0" borderId="0"/>
    <xf numFmtId="0" fontId="111" fillId="0" borderId="0"/>
    <xf numFmtId="0" fontId="111" fillId="0" borderId="0"/>
    <xf numFmtId="0" fontId="111" fillId="0" borderId="0"/>
    <xf numFmtId="335" fontId="226" fillId="0" borderId="0"/>
    <xf numFmtId="0" fontId="20" fillId="0" borderId="0"/>
    <xf numFmtId="0" fontId="111" fillId="0" borderId="0"/>
    <xf numFmtId="0" fontId="111" fillId="0" borderId="0"/>
    <xf numFmtId="0" fontId="111" fillId="0" borderId="0"/>
    <xf numFmtId="0" fontId="20" fillId="0" borderId="0"/>
    <xf numFmtId="0" fontId="111" fillId="0" borderId="0"/>
    <xf numFmtId="0" fontId="26" fillId="0" borderId="0"/>
    <xf numFmtId="0" fontId="1" fillId="0" borderId="0"/>
    <xf numFmtId="0" fontId="227" fillId="0" borderId="0"/>
    <xf numFmtId="0" fontId="26" fillId="0" borderId="0"/>
    <xf numFmtId="0" fontId="1" fillId="0" borderId="0"/>
    <xf numFmtId="0" fontId="22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23" fillId="0" borderId="0" applyFill="0" applyBorder="0">
      <protection locked="0"/>
    </xf>
    <xf numFmtId="177" fontId="229" fillId="0" borderId="0">
      <alignment vertical="top" wrapText="1"/>
    </xf>
    <xf numFmtId="172" fontId="20" fillId="0" borderId="0"/>
    <xf numFmtId="2" fontId="4" fillId="0" borderId="0" applyFont="0" applyFill="0" applyBorder="0">
      <alignment horizontal="center" vertical="top" wrapText="1" shrinkToFit="1"/>
    </xf>
    <xf numFmtId="0" fontId="20" fillId="0" borderId="0"/>
    <xf numFmtId="0" fontId="55" fillId="0" borderId="0"/>
    <xf numFmtId="0" fontId="230" fillId="0" borderId="55"/>
    <xf numFmtId="0" fontId="230" fillId="0" borderId="55"/>
    <xf numFmtId="0" fontId="231" fillId="0" borderId="0"/>
    <xf numFmtId="0" fontId="232" fillId="0" borderId="0"/>
    <xf numFmtId="336" fontId="27" fillId="0" borderId="0"/>
    <xf numFmtId="177" fontId="199" fillId="18" borderId="0">
      <alignment horizontal="right"/>
      <protection locked="0"/>
    </xf>
    <xf numFmtId="0" fontId="226" fillId="8" borderId="10" applyNumberFormat="0" applyAlignment="0" applyProtection="0"/>
    <xf numFmtId="0" fontId="20" fillId="29" borderId="56" applyNumberFormat="0" applyFont="0" applyAlignment="0" applyProtection="0"/>
    <xf numFmtId="0" fontId="20" fillId="29" borderId="56" applyNumberFormat="0" applyFont="0" applyAlignment="0" applyProtection="0"/>
    <xf numFmtId="0" fontId="57" fillId="29" borderId="56" applyNumberFormat="0" applyFont="0" applyAlignment="0" applyProtection="0"/>
    <xf numFmtId="0" fontId="57" fillId="29" borderId="56" applyNumberFormat="0" applyFont="0" applyAlignment="0" applyProtection="0"/>
    <xf numFmtId="172" fontId="95" fillId="0" borderId="0">
      <alignment vertical="center"/>
    </xf>
    <xf numFmtId="0" fontId="20" fillId="29" borderId="56" applyNumberFormat="0" applyFont="0" applyAlignment="0" applyProtection="0"/>
    <xf numFmtId="0" fontId="20" fillId="29" borderId="56" applyNumberFormat="0" applyFont="0" applyAlignment="0" applyProtection="0"/>
    <xf numFmtId="0" fontId="20" fillId="29" borderId="56" applyNumberFormat="0" applyFont="0" applyAlignment="0" applyProtection="0"/>
    <xf numFmtId="0" fontId="20" fillId="29" borderId="56" applyNumberFormat="0" applyFont="0" applyAlignment="0" applyProtection="0"/>
    <xf numFmtId="0" fontId="233" fillId="29" borderId="56" applyNumberFormat="0" applyFont="0" applyAlignment="0" applyProtection="0"/>
    <xf numFmtId="0" fontId="233" fillId="29" borderId="56" applyNumberFormat="0" applyFont="0" applyAlignment="0" applyProtection="0"/>
    <xf numFmtId="0" fontId="25" fillId="0" borderId="0"/>
    <xf numFmtId="1" fontId="20" fillId="0" borderId="0" applyFont="0" applyFill="0" applyBorder="0" applyAlignment="0" applyProtection="0"/>
    <xf numFmtId="0" fontId="20" fillId="0" borderId="0"/>
    <xf numFmtId="236" fontId="234" fillId="0" borderId="0" applyFill="0" applyBorder="0" applyProtection="0">
      <alignment horizontal="right" vertical="center"/>
    </xf>
    <xf numFmtId="236" fontId="235" fillId="0" borderId="0" applyFill="0" applyBorder="0" applyProtection="0">
      <alignment horizontal="right" vertical="center"/>
    </xf>
    <xf numFmtId="337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236" fillId="0" borderId="0">
      <alignment horizontal="left"/>
    </xf>
    <xf numFmtId="204" fontId="71" fillId="0" borderId="0"/>
    <xf numFmtId="0" fontId="81" fillId="20" borderId="0" applyNumberFormat="0" applyBorder="0" applyAlignment="0" applyProtection="0"/>
    <xf numFmtId="0" fontId="62" fillId="88" borderId="21" applyNumberFormat="0" applyFont="0" applyFill="0" applyAlignment="0" applyProtection="0"/>
    <xf numFmtId="0" fontId="62" fillId="88" borderId="21" applyNumberFormat="0" applyFont="0" applyFill="0" applyAlignment="0" applyProtection="0"/>
    <xf numFmtId="0" fontId="20" fillId="0" borderId="0" applyProtection="0"/>
    <xf numFmtId="10" fontId="20" fillId="0" borderId="0" applyFill="0" applyBorder="0">
      <alignment horizontal="center" vertical="center"/>
    </xf>
    <xf numFmtId="0" fontId="237" fillId="6" borderId="7" applyNumberFormat="0" applyAlignment="0" applyProtection="0"/>
    <xf numFmtId="0" fontId="74" fillId="37" borderId="57" applyNumberFormat="0" applyAlignment="0" applyProtection="0"/>
    <xf numFmtId="0" fontId="74" fillId="37" borderId="57" applyNumberFormat="0" applyAlignment="0" applyProtection="0"/>
    <xf numFmtId="0" fontId="74" fillId="37" borderId="57" applyNumberFormat="0" applyAlignment="0" applyProtection="0"/>
    <xf numFmtId="0" fontId="74" fillId="37" borderId="57" applyNumberFormat="0" applyAlignment="0" applyProtection="0"/>
    <xf numFmtId="40" fontId="238" fillId="9" borderId="0">
      <alignment horizontal="right"/>
    </xf>
    <xf numFmtId="0" fontId="239" fillId="9" borderId="0">
      <alignment horizontal="right"/>
    </xf>
    <xf numFmtId="0" fontId="240" fillId="9" borderId="22"/>
    <xf numFmtId="0" fontId="240" fillId="0" borderId="0" applyBorder="0">
      <alignment horizontal="centerContinuous"/>
    </xf>
    <xf numFmtId="0" fontId="241" fillId="0" borderId="0" applyBorder="0">
      <alignment horizontal="centerContinuous"/>
    </xf>
    <xf numFmtId="2" fontId="236" fillId="9" borderId="0" applyNumberFormat="0" applyFill="0" applyBorder="0" applyAlignment="0" applyProtection="0"/>
    <xf numFmtId="0" fontId="242" fillId="0" borderId="0" applyNumberFormat="0" applyFont="0" applyBorder="0" applyAlignment="0"/>
    <xf numFmtId="37" fontId="39" fillId="0" borderId="0" applyBorder="0">
      <protection locked="0"/>
    </xf>
    <xf numFmtId="0" fontId="20" fillId="0" borderId="0"/>
    <xf numFmtId="0" fontId="20" fillId="0" borderId="0"/>
    <xf numFmtId="0" fontId="2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0" fontId="20" fillId="0" borderId="0"/>
    <xf numFmtId="2" fontId="236" fillId="9" borderId="0" applyNumberFormat="0" applyFill="0" applyBorder="0" applyAlignment="0" applyProtection="0"/>
    <xf numFmtId="0" fontId="20" fillId="0" borderId="0"/>
    <xf numFmtId="172" fontId="243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25" fillId="0" borderId="0" applyFill="0" applyBorder="0">
      <alignment horizontal="right"/>
      <protection locked="0"/>
    </xf>
    <xf numFmtId="9" fontId="20" fillId="0" borderId="0" applyFont="0" applyFill="0" applyBorder="0" applyAlignment="0" applyProtection="0"/>
    <xf numFmtId="0" fontId="244" fillId="0" borderId="0" applyFill="0" applyBorder="0" applyAlignment="0"/>
    <xf numFmtId="0" fontId="244" fillId="0" borderId="0" applyFill="0" applyBorder="0" applyAlignment="0"/>
    <xf numFmtId="0" fontId="244" fillId="0" borderId="0" applyFill="0" applyBorder="0" applyAlignment="0"/>
    <xf numFmtId="0" fontId="244" fillId="0" borderId="0" applyFill="0" applyBorder="0" applyAlignment="0"/>
    <xf numFmtId="0" fontId="244" fillId="0" borderId="0" applyFill="0" applyBorder="0" applyAlignment="0"/>
    <xf numFmtId="172" fontId="55" fillId="0" borderId="0" applyFont="0" applyFill="0" applyBorder="0" applyAlignment="0" applyProtection="0"/>
    <xf numFmtId="172" fontId="98" fillId="0" borderId="0">
      <alignment horizontal="left" vertical="center"/>
    </xf>
    <xf numFmtId="172" fontId="245" fillId="0" borderId="0">
      <alignment horizontal="left" vertical="center" indent="1"/>
    </xf>
    <xf numFmtId="0" fontId="246" fillId="0" borderId="58">
      <alignment horizontal="centerContinuous"/>
    </xf>
    <xf numFmtId="0" fontId="246" fillId="0" borderId="58">
      <alignment horizontal="centerContinuous"/>
    </xf>
    <xf numFmtId="38" fontId="247" fillId="89" borderId="59"/>
    <xf numFmtId="38" fontId="247" fillId="89" borderId="59"/>
    <xf numFmtId="0" fontId="25" fillId="0" borderId="0" applyFill="0" applyBorder="0">
      <alignment horizontal="right"/>
      <protection hidden="1"/>
    </xf>
    <xf numFmtId="0" fontId="20" fillId="90" borderId="21">
      <alignment horizontal="center" vertical="center" wrapText="1"/>
      <protection hidden="1"/>
    </xf>
    <xf numFmtId="0" fontId="20" fillId="90" borderId="21">
      <alignment horizontal="center" vertical="center" wrapText="1"/>
      <protection hidden="1"/>
    </xf>
    <xf numFmtId="172" fontId="248" fillId="0" borderId="0" applyFill="0" applyBorder="0" applyAlignment="0" applyProtection="0"/>
    <xf numFmtId="335" fontId="249" fillId="0" borderId="0" applyNumberFormat="0" applyFill="0" applyBorder="0" applyAlignment="0" applyProtection="0"/>
    <xf numFmtId="335" fontId="226" fillId="91" borderId="0" applyNumberFormat="0" applyFont="0" applyBorder="0" applyAlignment="0" applyProtection="0"/>
    <xf numFmtId="0" fontId="226" fillId="0" borderId="0" applyFill="0" applyBorder="0" applyProtection="0"/>
    <xf numFmtId="335" fontId="226" fillId="92" borderId="0" applyNumberFormat="0" applyFont="0" applyBorder="0" applyAlignment="0" applyProtection="0"/>
    <xf numFmtId="338" fontId="226" fillId="0" borderId="0" applyFill="0" applyBorder="0" applyAlignment="0" applyProtection="0"/>
    <xf numFmtId="0" fontId="250" fillId="0" borderId="0" applyNumberFormat="0" applyAlignment="0" applyProtection="0"/>
    <xf numFmtId="0" fontId="249" fillId="0" borderId="46" applyFill="0" applyProtection="0">
      <alignment horizontal="right" wrapText="1"/>
    </xf>
    <xf numFmtId="0" fontId="249" fillId="0" borderId="0" applyFill="0" applyProtection="0">
      <alignment wrapText="1"/>
    </xf>
    <xf numFmtId="335" fontId="251" fillId="0" borderId="60" applyNumberFormat="0" applyFill="0" applyAlignment="0" applyProtection="0"/>
    <xf numFmtId="0" fontId="7" fillId="0" borderId="0" applyAlignment="0" applyProtection="0"/>
    <xf numFmtId="0" fontId="251" fillId="0" borderId="61" applyNumberFormat="0" applyFill="0" applyAlignment="0" applyProtection="0"/>
    <xf numFmtId="0" fontId="95" fillId="0" borderId="0">
      <alignment vertical="center"/>
    </xf>
    <xf numFmtId="172" fontId="95" fillId="0" borderId="0">
      <alignment horizontal="left" vertical="center"/>
    </xf>
    <xf numFmtId="0" fontId="252" fillId="0" borderId="58"/>
    <xf numFmtId="0" fontId="252" fillId="0" borderId="58"/>
    <xf numFmtId="0" fontId="253" fillId="0" borderId="0"/>
    <xf numFmtId="0" fontId="20" fillId="0" borderId="0"/>
    <xf numFmtId="0" fontId="25" fillId="0" borderId="0"/>
    <xf numFmtId="0" fontId="221" fillId="0" borderId="0"/>
    <xf numFmtId="0" fontId="43" fillId="93" borderId="0" applyNumberFormat="0" applyBorder="0" applyProtection="0">
      <alignment horizontal="left"/>
    </xf>
    <xf numFmtId="37" fontId="39" fillId="0" borderId="0" applyFill="0" applyBorder="0" applyAlignment="0" applyProtection="0"/>
    <xf numFmtId="172" fontId="39" fillId="0" borderId="0" applyFill="0" applyBorder="0" applyAlignment="0" applyProtection="0"/>
    <xf numFmtId="172" fontId="20" fillId="0" borderId="0" applyFill="0" applyBorder="0" applyAlignment="0" applyProtection="0"/>
    <xf numFmtId="0" fontId="254" fillId="0" borderId="0" applyNumberFormat="0" applyFill="0" applyBorder="0" applyAlignment="0" applyProtection="0"/>
    <xf numFmtId="172" fontId="39" fillId="71" borderId="0" applyBorder="0" applyAlignment="0" applyProtection="0"/>
    <xf numFmtId="172" fontId="39" fillId="71" borderId="0" applyBorder="0" applyAlignment="0" applyProtection="0"/>
    <xf numFmtId="0" fontId="255" fillId="93" borderId="0" applyNumberFormat="0" applyBorder="0" applyAlignment="0" applyProtection="0"/>
    <xf numFmtId="0" fontId="254" fillId="0" borderId="0" applyNumberFormat="0" applyFill="0" applyBorder="0" applyProtection="0">
      <alignment vertical="top" wrapText="1"/>
    </xf>
    <xf numFmtId="172" fontId="39" fillId="0" borderId="0" applyFill="0" applyBorder="0" applyProtection="0">
      <alignment horizontal="left" wrapText="1"/>
    </xf>
    <xf numFmtId="0" fontId="20" fillId="94" borderId="0" applyNumberFormat="0" applyBorder="0" applyProtection="0">
      <alignment horizontal="left" wrapText="1"/>
    </xf>
    <xf numFmtId="4" fontId="79" fillId="9" borderId="0" applyProtection="0">
      <alignment horizontal="center" vertical="center"/>
    </xf>
    <xf numFmtId="4" fontId="123" fillId="84" borderId="0" applyProtection="0">
      <alignment horizontal="center" vertical="center"/>
    </xf>
    <xf numFmtId="4" fontId="256" fillId="9" borderId="0" applyProtection="0">
      <alignment horizontal="center" vertical="center"/>
    </xf>
    <xf numFmtId="0" fontId="167" fillId="93" borderId="0" applyNumberFormat="0" applyProtection="0">
      <alignment horizontal="center" vertical="center"/>
    </xf>
    <xf numFmtId="4" fontId="34" fillId="93" borderId="0" applyProtection="0">
      <alignment horizontal="center" vertical="center"/>
    </xf>
    <xf numFmtId="0" fontId="257" fillId="9" borderId="0" applyNumberFormat="0" applyProtection="0">
      <alignment horizontal="center" vertical="center" wrapText="1"/>
    </xf>
    <xf numFmtId="0" fontId="258" fillId="9" borderId="0" applyNumberFormat="0" applyProtection="0">
      <alignment horizontal="center" vertical="center" wrapText="1"/>
    </xf>
    <xf numFmtId="0" fontId="191" fillId="84" borderId="0" applyNumberFormat="0" applyProtection="0">
      <alignment horizontal="center" vertical="center" wrapText="1"/>
    </xf>
    <xf numFmtId="0" fontId="259" fillId="9" borderId="0" applyNumberFormat="0" applyProtection="0">
      <alignment horizontal="center" vertical="center" wrapText="1"/>
    </xf>
    <xf numFmtId="0" fontId="257" fillId="9" borderId="0" applyNumberFormat="0" applyProtection="0">
      <alignment horizontal="center" vertical="center" wrapText="1"/>
    </xf>
    <xf numFmtId="4" fontId="48" fillId="9" borderId="0" applyProtection="0">
      <alignment horizontal="center" vertical="top" wrapText="1"/>
    </xf>
    <xf numFmtId="0" fontId="258" fillId="9" borderId="0" applyNumberFormat="0" applyProtection="0">
      <alignment horizontal="center" vertical="center" wrapText="1"/>
    </xf>
    <xf numFmtId="4" fontId="260" fillId="9" borderId="0" applyProtection="0">
      <alignment horizontal="center" vertical="top" wrapText="1"/>
    </xf>
    <xf numFmtId="172" fontId="39" fillId="0" borderId="0" applyBorder="0"/>
    <xf numFmtId="0" fontId="191" fillId="84" borderId="0" applyNumberFormat="0" applyProtection="0">
      <alignment horizontal="center" vertical="center" wrapText="1"/>
    </xf>
    <xf numFmtId="172" fontId="39" fillId="16" borderId="0" applyBorder="0" applyAlignment="0" applyProtection="0"/>
    <xf numFmtId="4" fontId="261" fillId="84" borderId="0" applyProtection="0">
      <alignment horizontal="center" vertical="top" wrapText="1"/>
    </xf>
    <xf numFmtId="0" fontId="259" fillId="9" borderId="0" applyNumberFormat="0" applyProtection="0">
      <alignment horizontal="center" vertical="center" wrapText="1"/>
    </xf>
    <xf numFmtId="4" fontId="262" fillId="9" borderId="0" applyProtection="0">
      <alignment horizontal="center" vertical="top" wrapText="1"/>
    </xf>
    <xf numFmtId="0" fontId="43" fillId="93" borderId="0" applyNumberFormat="0" applyProtection="0">
      <alignment horizontal="center" vertical="center" wrapText="1"/>
    </xf>
    <xf numFmtId="4" fontId="263" fillId="93" borderId="0" applyProtection="0">
      <alignment horizontal="center" vertical="top" wrapText="1"/>
    </xf>
    <xf numFmtId="0" fontId="257" fillId="95" borderId="0" applyNumberFormat="0" applyProtection="0">
      <alignment horizontal="center" vertical="center" wrapText="1"/>
    </xf>
    <xf numFmtId="4" fontId="48" fillId="95" borderId="0" applyProtection="0">
      <alignment horizontal="center" vertical="top" wrapText="1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" fontId="264" fillId="9" borderId="0" applyProtection="0">
      <alignment horizontal="center" vertical="center"/>
    </xf>
    <xf numFmtId="172" fontId="20" fillId="11" borderId="0">
      <alignment horizontal="center"/>
    </xf>
    <xf numFmtId="172" fontId="20" fillId="11" borderId="0">
      <alignment horizontal="center"/>
    </xf>
    <xf numFmtId="0" fontId="4" fillId="0" borderId="0"/>
    <xf numFmtId="3" fontId="265" fillId="0" borderId="0"/>
    <xf numFmtId="0" fontId="265" fillId="0" borderId="0">
      <alignment horizontal="right"/>
    </xf>
    <xf numFmtId="10" fontId="265" fillId="0" borderId="0"/>
    <xf numFmtId="0" fontId="266" fillId="0" borderId="0">
      <alignment horizontal="right"/>
    </xf>
    <xf numFmtId="0" fontId="267" fillId="0" borderId="0"/>
    <xf numFmtId="0" fontId="267" fillId="0" borderId="0"/>
    <xf numFmtId="0" fontId="268" fillId="0" borderId="0"/>
    <xf numFmtId="172" fontId="269" fillId="0" borderId="0"/>
    <xf numFmtId="172" fontId="3" fillId="0" borderId="0"/>
    <xf numFmtId="0" fontId="270" fillId="0" borderId="0"/>
    <xf numFmtId="172" fontId="271" fillId="0" borderId="0">
      <alignment horizontal="centerContinuous"/>
    </xf>
    <xf numFmtId="40" fontId="272" fillId="0" borderId="0" applyBorder="0">
      <alignment horizontal="right"/>
    </xf>
    <xf numFmtId="0" fontId="168" fillId="11" borderId="0" applyNumberFormat="0" applyFont="0" applyBorder="0" applyAlignment="0" applyProtection="0"/>
    <xf numFmtId="37" fontId="273" fillId="18" borderId="0">
      <alignment horizontal="right" vertical="center"/>
      <protection locked="0"/>
    </xf>
    <xf numFmtId="0" fontId="20" fillId="0" borderId="62" applyAlignment="0"/>
    <xf numFmtId="0" fontId="62" fillId="0" borderId="59"/>
    <xf numFmtId="0" fontId="62" fillId="0" borderId="59"/>
    <xf numFmtId="0" fontId="62" fillId="0" borderId="59"/>
    <xf numFmtId="0" fontId="62" fillId="0" borderId="59"/>
    <xf numFmtId="0" fontId="62" fillId="0" borderId="59"/>
    <xf numFmtId="0" fontId="62" fillId="0" borderId="59"/>
    <xf numFmtId="0" fontId="62" fillId="0" borderId="59"/>
    <xf numFmtId="0" fontId="62" fillId="0" borderId="59"/>
    <xf numFmtId="0" fontId="38" fillId="0" borderId="0" applyFill="0" applyBorder="0" applyProtection="0">
      <alignment horizontal="center" vertical="center"/>
    </xf>
    <xf numFmtId="0" fontId="274" fillId="0" borderId="0" applyBorder="0" applyProtection="0">
      <alignment vertical="center"/>
    </xf>
    <xf numFmtId="0" fontId="274" fillId="0" borderId="4" applyBorder="0" applyProtection="0">
      <alignment horizontal="right" vertical="center"/>
    </xf>
    <xf numFmtId="0" fontId="274" fillId="0" borderId="4" applyBorder="0" applyProtection="0">
      <alignment horizontal="right" vertical="center"/>
    </xf>
    <xf numFmtId="0" fontId="275" fillId="96" borderId="0" applyBorder="0" applyProtection="0">
      <alignment horizontal="centerContinuous" vertical="center"/>
    </xf>
    <xf numFmtId="0" fontId="275" fillId="93" borderId="4" applyBorder="0" applyProtection="0">
      <alignment horizontal="centerContinuous" vertical="center"/>
    </xf>
    <xf numFmtId="0" fontId="275" fillId="93" borderId="4" applyBorder="0" applyProtection="0">
      <alignment horizontal="centerContinuous" vertical="center"/>
    </xf>
    <xf numFmtId="0" fontId="206" fillId="0" borderId="0" applyFill="0" applyBorder="0" applyProtection="0">
      <alignment horizontal="center" vertical="center"/>
    </xf>
    <xf numFmtId="0" fontId="168" fillId="0" borderId="0" applyBorder="0" applyProtection="0">
      <alignment horizontal="left"/>
    </xf>
    <xf numFmtId="0" fontId="159" fillId="0" borderId="0">
      <alignment horizontal="left"/>
    </xf>
    <xf numFmtId="0" fontId="38" fillId="0" borderId="0" applyFill="0" applyBorder="0" applyProtection="0"/>
    <xf numFmtId="0" fontId="55" fillId="0" borderId="0"/>
    <xf numFmtId="0" fontId="55" fillId="0" borderId="0"/>
    <xf numFmtId="0" fontId="4" fillId="0" borderId="0" applyFill="0" applyBorder="0" applyProtection="0">
      <alignment horizontal="left"/>
    </xf>
    <xf numFmtId="0" fontId="276" fillId="0" borderId="0" applyFill="0" applyBorder="0" applyProtection="0">
      <alignment horizontal="left" vertical="top"/>
    </xf>
    <xf numFmtId="0" fontId="277" fillId="0" borderId="0">
      <alignment horizontal="centerContinuous"/>
    </xf>
    <xf numFmtId="0" fontId="24" fillId="9" borderId="1" applyNumberFormat="0" applyFont="0" applyFill="0" applyAlignment="0" applyProtection="0">
      <protection locked="0"/>
    </xf>
    <xf numFmtId="0" fontId="24" fillId="9" borderId="1" applyNumberFormat="0" applyFont="0" applyFill="0" applyAlignment="0" applyProtection="0">
      <protection locked="0"/>
    </xf>
    <xf numFmtId="0" fontId="24" fillId="9" borderId="1" applyNumberFormat="0" applyFont="0" applyFill="0" applyAlignment="0" applyProtection="0">
      <protection locked="0"/>
    </xf>
    <xf numFmtId="0" fontId="24" fillId="9" borderId="1" applyNumberFormat="0" applyFont="0" applyFill="0" applyAlignment="0" applyProtection="0">
      <protection locked="0"/>
    </xf>
    <xf numFmtId="0" fontId="24" fillId="9" borderId="63" applyNumberFormat="0" applyFont="0" applyFill="0" applyAlignment="0" applyProtection="0">
      <protection locked="0"/>
    </xf>
    <xf numFmtId="0" fontId="278" fillId="0" borderId="0"/>
    <xf numFmtId="0" fontId="279" fillId="71" borderId="64" applyNumberFormat="0" applyFont="0">
      <alignment horizontal="center" vertical="center"/>
    </xf>
    <xf numFmtId="0" fontId="280" fillId="0" borderId="2" applyFill="0" applyBorder="0" applyProtection="0"/>
    <xf numFmtId="0" fontId="280" fillId="0" borderId="0"/>
    <xf numFmtId="0" fontId="281" fillId="0" borderId="0"/>
    <xf numFmtId="0" fontId="282" fillId="0" borderId="0" applyFill="0" applyBorder="0" applyProtection="0"/>
    <xf numFmtId="0" fontId="283" fillId="0" borderId="0"/>
    <xf numFmtId="0" fontId="282" fillId="0" borderId="0"/>
    <xf numFmtId="0" fontId="281" fillId="0" borderId="0"/>
    <xf numFmtId="0" fontId="281" fillId="0" borderId="0"/>
    <xf numFmtId="49" fontId="114" fillId="0" borderId="0" applyFill="0" applyBorder="0" applyAlignment="0"/>
    <xf numFmtId="0" fontId="114" fillId="0" borderId="0" applyFill="0" applyBorder="0" applyAlignment="0"/>
    <xf numFmtId="0" fontId="114" fillId="0" borderId="0" applyFill="0" applyBorder="0" applyAlignment="0"/>
    <xf numFmtId="172" fontId="20" fillId="0" borderId="0" applyFont="0" applyFill="0" applyBorder="0" applyAlignment="0" applyProtection="0"/>
    <xf numFmtId="172" fontId="20" fillId="0" borderId="0" applyBorder="0" applyProtection="0">
      <alignment horizontal="right"/>
    </xf>
    <xf numFmtId="18" fontId="24" fillId="9" borderId="0" applyFont="0" applyFill="0" applyBorder="0" applyAlignment="0" applyProtection="0">
      <protection locked="0"/>
    </xf>
    <xf numFmtId="0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284" fillId="0" borderId="0"/>
    <xf numFmtId="0" fontId="285" fillId="0" borderId="0"/>
    <xf numFmtId="0" fontId="286" fillId="46" borderId="0"/>
    <xf numFmtId="0" fontId="3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49" fontId="288" fillId="0" borderId="0" applyAlignment="0" applyProtection="0"/>
    <xf numFmtId="0" fontId="289" fillId="0" borderId="0" applyNumberFormat="0" applyFill="0" applyBorder="0" applyAlignment="0" applyProtection="0"/>
    <xf numFmtId="1" fontId="290" fillId="0" borderId="0" applyFill="0" applyBorder="0" applyAlignment="0" applyProtection="0"/>
    <xf numFmtId="1" fontId="291" fillId="0" borderId="0" applyFill="0" applyBorder="0" applyAlignment="0" applyProtection="0"/>
    <xf numFmtId="172" fontId="38" fillId="0" borderId="0"/>
    <xf numFmtId="0" fontId="29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9" fillId="0" borderId="0"/>
    <xf numFmtId="0" fontId="282" fillId="0" borderId="0"/>
    <xf numFmtId="0" fontId="281" fillId="0" borderId="0"/>
    <xf numFmtId="172" fontId="293" fillId="0" borderId="0"/>
    <xf numFmtId="0" fontId="21" fillId="37" borderId="23"/>
    <xf numFmtId="172" fontId="20" fillId="0" borderId="1" applyNumberFormat="0" applyFont="0" applyFill="0" applyAlignment="0" applyProtection="0"/>
    <xf numFmtId="172" fontId="20" fillId="0" borderId="1" applyNumberFormat="0" applyFont="0" applyFill="0" applyAlignment="0" applyProtection="0"/>
    <xf numFmtId="172" fontId="20" fillId="0" borderId="1" applyNumberFormat="0" applyFont="0" applyFill="0" applyAlignment="0" applyProtection="0"/>
    <xf numFmtId="172" fontId="20" fillId="0" borderId="1" applyNumberFormat="0" applyFont="0" applyFill="0" applyAlignment="0" applyProtection="0"/>
    <xf numFmtId="0" fontId="294" fillId="0" borderId="61" applyNumberFormat="0" applyFill="0" applyAlignment="0" applyProtection="0"/>
    <xf numFmtId="0" fontId="138" fillId="0" borderId="42" applyNumberFormat="0" applyFill="0" applyAlignment="0" applyProtection="0"/>
    <xf numFmtId="0" fontId="138" fillId="0" borderId="42" applyNumberFormat="0" applyFill="0" applyAlignment="0" applyProtection="0"/>
    <xf numFmtId="172" fontId="39" fillId="0" borderId="39" applyFill="0" applyBorder="0" applyProtection="0">
      <alignment vertical="center"/>
    </xf>
    <xf numFmtId="172" fontId="168" fillId="0" borderId="65"/>
    <xf numFmtId="172" fontId="295" fillId="0" borderId="65" applyAlignment="0"/>
    <xf numFmtId="172" fontId="295" fillId="0" borderId="65" applyAlignment="0"/>
    <xf numFmtId="0" fontId="296" fillId="0" borderId="66"/>
    <xf numFmtId="0" fontId="296" fillId="0" borderId="59"/>
    <xf numFmtId="0" fontId="296" fillId="0" borderId="59"/>
    <xf numFmtId="0" fontId="296" fillId="0" borderId="59"/>
    <xf numFmtId="0" fontId="296" fillId="0" borderId="59"/>
    <xf numFmtId="0" fontId="296" fillId="0" borderId="59"/>
    <xf numFmtId="0" fontId="296" fillId="0" borderId="59"/>
    <xf numFmtId="0" fontId="296" fillId="0" borderId="59"/>
    <xf numFmtId="0" fontId="296" fillId="0" borderId="59"/>
    <xf numFmtId="0" fontId="279" fillId="0" borderId="67" applyNumberFormat="0" applyFont="0" applyFill="0" applyAlignment="0"/>
    <xf numFmtId="0" fontId="279" fillId="0" borderId="67" applyNumberFormat="0" applyFont="0" applyFill="0" applyAlignment="0"/>
    <xf numFmtId="172" fontId="20" fillId="0" borderId="0">
      <alignment horizontal="right"/>
    </xf>
    <xf numFmtId="172" fontId="20" fillId="0" borderId="0"/>
    <xf numFmtId="172" fontId="20" fillId="0" borderId="0" applyBorder="0" applyProtection="0">
      <alignment horizontal="right"/>
    </xf>
    <xf numFmtId="172" fontId="25" fillId="0" borderId="4" applyNumberFormat="0" applyFont="0" applyFill="0" applyAlignment="0" applyProtection="0"/>
    <xf numFmtId="172" fontId="25" fillId="0" borderId="4" applyNumberFormat="0" applyFont="0" applyFill="0" applyAlignment="0" applyProtection="0"/>
    <xf numFmtId="0" fontId="20" fillId="97" borderId="0"/>
    <xf numFmtId="0" fontId="297" fillId="97" borderId="0" applyFill="0"/>
    <xf numFmtId="172" fontId="20" fillId="0" borderId="0"/>
    <xf numFmtId="38" fontId="39" fillId="18" borderId="0" applyNumberFormat="0" applyBorder="0" applyAlignment="0" applyProtection="0"/>
    <xf numFmtId="0" fontId="298" fillId="0" borderId="0"/>
    <xf numFmtId="0" fontId="299" fillId="0" borderId="4" applyNumberFormat="0" applyFill="0" applyProtection="0"/>
    <xf numFmtId="0" fontId="299" fillId="0" borderId="4" applyNumberFormat="0" applyFill="0" applyProtection="0"/>
    <xf numFmtId="37" fontId="300" fillId="0" borderId="0" applyFill="0" applyBorder="0" applyAlignment="0">
      <alignment vertical="center"/>
    </xf>
    <xf numFmtId="38" fontId="114" fillId="0" borderId="23" applyFill="0" applyBorder="0" applyAlignment="0" applyProtection="0">
      <protection locked="0"/>
    </xf>
    <xf numFmtId="37" fontId="39" fillId="18" borderId="0" applyNumberFormat="0" applyBorder="0" applyAlignment="0" applyProtection="0"/>
    <xf numFmtId="37" fontId="39" fillId="0" borderId="0"/>
    <xf numFmtId="3" fontId="199" fillId="0" borderId="52" applyProtection="0"/>
    <xf numFmtId="172" fontId="301" fillId="11" borderId="2" applyBorder="0">
      <alignment horizontal="right" vertical="center"/>
      <protection locked="0"/>
    </xf>
    <xf numFmtId="0" fontId="302" fillId="0" borderId="0">
      <alignment vertical="top"/>
    </xf>
    <xf numFmtId="0" fontId="20" fillId="0" borderId="0" applyNumberFormat="0"/>
    <xf numFmtId="0" fontId="303" fillId="31" borderId="0">
      <alignment horizontal="center"/>
    </xf>
    <xf numFmtId="166" fontId="304" fillId="14" borderId="0">
      <alignment horizontal="centerContinuous" wrapText="1"/>
    </xf>
    <xf numFmtId="0" fontId="42" fillId="16" borderId="68">
      <alignment horizontal="left"/>
    </xf>
    <xf numFmtId="0" fontId="305" fillId="0" borderId="0"/>
    <xf numFmtId="172" fontId="20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06" fillId="0" borderId="0"/>
    <xf numFmtId="166" fontId="20" fillId="0" borderId="0" applyFont="0" applyFill="0" applyBorder="0" applyAlignment="0" applyProtection="0"/>
    <xf numFmtId="0" fontId="305" fillId="0" borderId="0"/>
    <xf numFmtId="172" fontId="30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8" fillId="0" borderId="0"/>
    <xf numFmtId="0" fontId="309" fillId="98" borderId="0" applyNumberFormat="0" applyBorder="0">
      <alignment horizontal="centerContinuous"/>
    </xf>
    <xf numFmtId="0" fontId="168" fillId="9" borderId="0" applyNumberFormat="0" applyFont="0" applyAlignment="0" applyProtection="0"/>
    <xf numFmtId="0" fontId="168" fillId="9" borderId="1" applyNumberFormat="0" applyFont="0" applyAlignment="0" applyProtection="0">
      <protection locked="0"/>
    </xf>
    <xf numFmtId="0" fontId="168" fillId="9" borderId="1" applyNumberFormat="0" applyFont="0" applyAlignment="0" applyProtection="0">
      <protection locked="0"/>
    </xf>
    <xf numFmtId="0" fontId="168" fillId="9" borderId="1" applyNumberFormat="0" applyFont="0" applyAlignment="0" applyProtection="0">
      <protection locked="0"/>
    </xf>
    <xf numFmtId="0" fontId="168" fillId="9" borderId="1" applyNumberFormat="0" applyFont="0" applyAlignment="0" applyProtection="0">
      <protection locked="0"/>
    </xf>
    <xf numFmtId="0" fontId="187" fillId="0" borderId="0" applyNumberFormat="0" applyFill="0" applyBorder="0" applyAlignment="0" applyProtection="0"/>
    <xf numFmtId="0" fontId="127" fillId="0" borderId="0"/>
    <xf numFmtId="1" fontId="310" fillId="0" borderId="0"/>
    <xf numFmtId="1" fontId="203" fillId="0" borderId="0">
      <alignment horizontal="right"/>
    </xf>
    <xf numFmtId="172" fontId="11" fillId="0" borderId="0"/>
    <xf numFmtId="339" fontId="20" fillId="0" borderId="0"/>
    <xf numFmtId="0" fontId="64" fillId="0" borderId="0">
      <alignment horizontal="center" vertical="top"/>
    </xf>
    <xf numFmtId="172" fontId="64" fillId="0" borderId="0" applyFont="0" applyFill="0" applyBorder="0" applyProtection="0">
      <alignment horizontal="right"/>
    </xf>
    <xf numFmtId="172" fontId="20" fillId="0" borderId="0"/>
    <xf numFmtId="0" fontId="309" fillId="99" borderId="0" applyNumberFormat="0" applyFont="0" applyBorder="0" applyAlignment="0"/>
    <xf numFmtId="172" fontId="20" fillId="0" borderId="0" applyFont="0" applyFill="0" applyBorder="0" applyAlignment="0" applyProtection="0"/>
    <xf numFmtId="172" fontId="311" fillId="15" borderId="21"/>
    <xf numFmtId="172" fontId="311" fillId="15" borderId="21"/>
    <xf numFmtId="0" fontId="312" fillId="0" borderId="0" applyNumberFormat="0" applyFill="0" applyBorder="0" applyAlignment="0" applyProtection="0"/>
    <xf numFmtId="9" fontId="311" fillId="0" borderId="0" applyFont="0" applyFill="0" applyBorder="0" applyAlignment="0" applyProtection="0"/>
    <xf numFmtId="172" fontId="313" fillId="0" borderId="0" applyFont="0" applyFill="0" applyBorder="0" applyAlignment="0" applyProtection="0"/>
    <xf numFmtId="172" fontId="3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0" fontId="1" fillId="0" borderId="0" applyFont="0" applyFill="0" applyBorder="0" applyAlignment="0" applyProtection="0"/>
    <xf numFmtId="340" fontId="1" fillId="0" borderId="0" applyFont="0" applyFill="0" applyBorder="0" applyAlignment="0" applyProtection="0"/>
  </cellStyleXfs>
  <cellXfs count="228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>
      <alignment vertical="center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314" fillId="0" borderId="0" xfId="0" applyFont="1" applyFill="1" applyBorder="1"/>
    <xf numFmtId="2" fontId="13" fillId="0" borderId="0" xfId="0" applyNumberFormat="1" applyFont="1" applyFill="1" applyBorder="1"/>
    <xf numFmtId="2" fontId="19" fillId="100" borderId="0" xfId="0" applyNumberFormat="1" applyFont="1" applyFill="1" applyBorder="1" applyAlignment="1">
      <alignment vertical="center"/>
    </xf>
    <xf numFmtId="168" fontId="13" fillId="0" borderId="0" xfId="1" applyFont="1" applyFill="1" applyBorder="1"/>
    <xf numFmtId="2" fontId="3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316" fillId="101" borderId="0" xfId="0" applyFont="1" applyFill="1"/>
    <xf numFmtId="0" fontId="11" fillId="101" borderId="0" xfId="0" applyFont="1" applyFill="1"/>
    <xf numFmtId="0" fontId="316" fillId="0" borderId="0" xfId="0" applyFont="1" applyFill="1"/>
    <xf numFmtId="0" fontId="11" fillId="0" borderId="0" xfId="0" applyFont="1" applyFill="1"/>
    <xf numFmtId="168" fontId="11" fillId="0" borderId="0" xfId="1" applyNumberFormat="1" applyFont="1" applyFill="1" applyBorder="1" applyAlignment="1">
      <alignment horizontal="right" vertical="center"/>
    </xf>
    <xf numFmtId="170" fontId="11" fillId="0" borderId="0" xfId="2" applyNumberFormat="1" applyFont="1" applyFill="1" applyBorder="1" applyAlignment="1">
      <alignment horizontal="right" vertical="center"/>
    </xf>
    <xf numFmtId="0" fontId="317" fillId="0" borderId="0" xfId="0" applyFont="1" applyFill="1" applyAlignment="1">
      <alignment vertical="center"/>
    </xf>
    <xf numFmtId="168" fontId="13" fillId="0" borderId="0" xfId="0" applyNumberFormat="1" applyFont="1" applyFill="1" applyBorder="1"/>
    <xf numFmtId="0" fontId="38" fillId="0" borderId="0" xfId="0" applyFont="1" applyFill="1" applyBorder="1" applyAlignment="1">
      <alignment horizontal="left" vertical="center"/>
    </xf>
    <xf numFmtId="2" fontId="317" fillId="100" borderId="0" xfId="0" applyNumberFormat="1" applyFont="1" applyFill="1" applyBorder="1" applyAlignment="1">
      <alignment vertical="center"/>
    </xf>
    <xf numFmtId="0" fontId="13" fillId="0" borderId="69" xfId="0" applyFont="1" applyFill="1" applyBorder="1"/>
    <xf numFmtId="0" fontId="317" fillId="0" borderId="0" xfId="0" applyFont="1" applyFill="1" applyBorder="1"/>
    <xf numFmtId="168" fontId="13" fillId="0" borderId="0" xfId="0" applyNumberFormat="1" applyFont="1" applyFill="1" applyBorder="1" applyAlignment="1">
      <alignment vertical="center"/>
    </xf>
    <xf numFmtId="168" fontId="38" fillId="0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70" fontId="13" fillId="0" borderId="0" xfId="2" applyNumberFormat="1" applyFont="1" applyFill="1" applyBorder="1" applyAlignment="1">
      <alignment horizontal="right" vertical="center"/>
    </xf>
    <xf numFmtId="168" fontId="317" fillId="0" borderId="0" xfId="1" applyNumberFormat="1" applyFont="1" applyFill="1" applyBorder="1" applyAlignment="1">
      <alignment horizontal="right" vertical="center"/>
    </xf>
    <xf numFmtId="2" fontId="13" fillId="100" borderId="0" xfId="0" applyNumberFormat="1" applyFont="1" applyFill="1" applyBorder="1" applyAlignment="1">
      <alignment vertical="center"/>
    </xf>
    <xf numFmtId="168" fontId="317" fillId="0" borderId="0" xfId="0" applyNumberFormat="1" applyFont="1" applyFill="1" applyBorder="1" applyAlignment="1">
      <alignment vertical="center"/>
    </xf>
    <xf numFmtId="0" fontId="319" fillId="102" borderId="0" xfId="0" applyFont="1" applyFill="1" applyAlignment="1">
      <alignment vertical="center"/>
    </xf>
    <xf numFmtId="172" fontId="9" fillId="102" borderId="0" xfId="13" applyNumberFormat="1" applyFont="1" applyFill="1" applyBorder="1" applyAlignment="1" applyProtection="1">
      <alignment vertical="center"/>
    </xf>
    <xf numFmtId="172" fontId="10" fillId="102" borderId="0" xfId="13" applyNumberFormat="1" applyFont="1" applyFill="1" applyBorder="1" applyAlignment="1" applyProtection="1">
      <alignment horizontal="center" vertical="center"/>
    </xf>
    <xf numFmtId="172" fontId="11" fillId="102" borderId="0" xfId="13" applyNumberFormat="1" applyFont="1" applyFill="1" applyBorder="1" applyAlignment="1" applyProtection="1">
      <alignment vertical="center"/>
    </xf>
    <xf numFmtId="172" fontId="12" fillId="102" borderId="0" xfId="13" applyNumberFormat="1" applyFont="1" applyFill="1" applyBorder="1" applyAlignment="1" applyProtection="1">
      <alignment horizontal="right" vertical="center"/>
    </xf>
    <xf numFmtId="172" fontId="318" fillId="102" borderId="11" xfId="13" applyNumberFormat="1" applyFont="1" applyFill="1" applyBorder="1" applyAlignment="1" applyProtection="1">
      <alignment vertical="center"/>
    </xf>
    <xf numFmtId="172" fontId="14" fillId="102" borderId="11" xfId="13" applyNumberFormat="1" applyFont="1" applyFill="1" applyBorder="1" applyAlignment="1" applyProtection="1">
      <alignment vertical="center"/>
    </xf>
    <xf numFmtId="172" fontId="15" fillId="102" borderId="11" xfId="13" applyNumberFormat="1" applyFont="1" applyFill="1" applyBorder="1" applyAlignment="1" applyProtection="1">
      <alignment vertical="center"/>
    </xf>
    <xf numFmtId="172" fontId="16" fillId="102" borderId="11" xfId="13" applyNumberFormat="1" applyFont="1" applyFill="1" applyBorder="1" applyAlignment="1" applyProtection="1">
      <alignment horizontal="center" vertical="center"/>
    </xf>
    <xf numFmtId="172" fontId="9" fillId="102" borderId="11" xfId="13" applyNumberFormat="1" applyFont="1" applyFill="1" applyBorder="1" applyAlignment="1" applyProtection="1">
      <alignment vertical="center"/>
    </xf>
    <xf numFmtId="172" fontId="17" fillId="102" borderId="11" xfId="13" applyNumberFormat="1" applyFont="1" applyFill="1" applyBorder="1" applyAlignment="1" applyProtection="1">
      <alignment vertical="center"/>
    </xf>
    <xf numFmtId="172" fontId="18" fillId="102" borderId="11" xfId="13" applyNumberFormat="1" applyFont="1" applyFill="1" applyBorder="1" applyAlignment="1" applyProtection="1">
      <alignment horizontal="right" vertical="center"/>
    </xf>
    <xf numFmtId="0" fontId="320" fillId="0" borderId="0" xfId="0" applyFont="1" applyFill="1" applyBorder="1"/>
    <xf numFmtId="0" fontId="38" fillId="103" borderId="70" xfId="0" applyFont="1" applyFill="1" applyBorder="1" applyAlignment="1">
      <alignment horizontal="left" vertical="center"/>
    </xf>
    <xf numFmtId="0" fontId="38" fillId="103" borderId="71" xfId="0" applyFont="1" applyFill="1" applyBorder="1" applyAlignment="1">
      <alignment horizontal="left" vertical="center"/>
    </xf>
    <xf numFmtId="0" fontId="317" fillId="103" borderId="71" xfId="0" applyFont="1" applyFill="1" applyBorder="1"/>
    <xf numFmtId="168" fontId="38" fillId="103" borderId="72" xfId="1" applyNumberFormat="1" applyFont="1" applyFill="1" applyBorder="1" applyAlignment="1">
      <alignment horizontal="right" vertical="center"/>
    </xf>
    <xf numFmtId="0" fontId="38" fillId="102" borderId="70" xfId="0" applyFont="1" applyFill="1" applyBorder="1" applyAlignment="1">
      <alignment horizontal="left" vertical="center"/>
    </xf>
    <xf numFmtId="0" fontId="38" fillId="102" borderId="71" xfId="0" applyFont="1" applyFill="1" applyBorder="1" applyAlignment="1">
      <alignment horizontal="left" vertical="center"/>
    </xf>
    <xf numFmtId="0" fontId="321" fillId="0" borderId="0" xfId="0" applyFont="1" applyFill="1" applyBorder="1"/>
    <xf numFmtId="168" fontId="317" fillId="103" borderId="71" xfId="1" applyNumberFormat="1" applyFont="1" applyFill="1" applyBorder="1" applyAlignment="1">
      <alignment horizontal="right" vertical="center"/>
    </xf>
    <xf numFmtId="0" fontId="321" fillId="102" borderId="71" xfId="0" applyFont="1" applyFill="1" applyBorder="1"/>
    <xf numFmtId="168" fontId="317" fillId="102" borderId="71" xfId="1" applyNumberFormat="1" applyFont="1" applyFill="1" applyBorder="1" applyAlignment="1">
      <alignment horizontal="right" vertical="center"/>
    </xf>
    <xf numFmtId="0" fontId="321" fillId="103" borderId="71" xfId="0" applyFont="1" applyFill="1" applyBorder="1"/>
    <xf numFmtId="0" fontId="11" fillId="0" borderId="73" xfId="0" applyFont="1" applyFill="1" applyBorder="1" applyAlignment="1">
      <alignment horizontal="left" vertical="center"/>
    </xf>
    <xf numFmtId="0" fontId="11" fillId="0" borderId="74" xfId="0" applyFont="1" applyFill="1" applyBorder="1" applyAlignment="1">
      <alignment horizontal="left" vertical="center"/>
    </xf>
    <xf numFmtId="0" fontId="13" fillId="0" borderId="74" xfId="0" applyFont="1" applyFill="1" applyBorder="1"/>
    <xf numFmtId="168" fontId="38" fillId="0" borderId="74" xfId="1" applyNumberFormat="1" applyFont="1" applyFill="1" applyBorder="1" applyAlignment="1">
      <alignment horizontal="right" vertical="center"/>
    </xf>
    <xf numFmtId="168" fontId="38" fillId="0" borderId="75" xfId="1" applyNumberFormat="1" applyFont="1" applyFill="1" applyBorder="1" applyAlignment="1">
      <alignment horizontal="right" vertical="center"/>
    </xf>
    <xf numFmtId="0" fontId="11" fillId="0" borderId="76" xfId="0" applyFont="1" applyFill="1" applyBorder="1" applyAlignment="1">
      <alignment horizontal="left" vertical="center"/>
    </xf>
    <xf numFmtId="168" fontId="38" fillId="0" borderId="77" xfId="1" applyNumberFormat="1" applyFont="1" applyFill="1" applyBorder="1" applyAlignment="1">
      <alignment horizontal="right" vertical="center"/>
    </xf>
    <xf numFmtId="168" fontId="11" fillId="0" borderId="77" xfId="1" applyNumberFormat="1" applyFont="1" applyFill="1" applyBorder="1" applyAlignment="1">
      <alignment horizontal="right" vertical="center"/>
    </xf>
    <xf numFmtId="0" fontId="38" fillId="102" borderId="0" xfId="0" applyFont="1" applyFill="1" applyBorder="1" applyAlignment="1">
      <alignment horizontal="left" vertical="center"/>
    </xf>
    <xf numFmtId="0" fontId="317" fillId="102" borderId="0" xfId="0" applyFont="1" applyFill="1" applyBorder="1"/>
    <xf numFmtId="168" fontId="38" fillId="102" borderId="0" xfId="1" applyNumberFormat="1" applyFont="1" applyFill="1" applyBorder="1" applyAlignment="1">
      <alignment horizontal="right" vertical="center"/>
    </xf>
    <xf numFmtId="0" fontId="38" fillId="102" borderId="76" xfId="0" applyFont="1" applyFill="1" applyBorder="1" applyAlignment="1">
      <alignment horizontal="left" vertical="center"/>
    </xf>
    <xf numFmtId="168" fontId="38" fillId="102" borderId="77" xfId="1" applyNumberFormat="1" applyFont="1" applyFill="1" applyBorder="1" applyAlignment="1">
      <alignment horizontal="right" vertical="center"/>
    </xf>
    <xf numFmtId="0" fontId="38" fillId="0" borderId="73" xfId="0" applyFont="1" applyFill="1" applyBorder="1" applyAlignment="1">
      <alignment horizontal="left" vertical="center"/>
    </xf>
    <xf numFmtId="0" fontId="38" fillId="0" borderId="74" xfId="0" applyFont="1" applyFill="1" applyBorder="1" applyAlignment="1">
      <alignment horizontal="left" vertical="center"/>
    </xf>
    <xf numFmtId="0" fontId="321" fillId="0" borderId="74" xfId="0" applyFont="1" applyFill="1" applyBorder="1"/>
    <xf numFmtId="168" fontId="317" fillId="0" borderId="74" xfId="1" applyNumberFormat="1" applyFont="1" applyFill="1" applyBorder="1" applyAlignment="1">
      <alignment horizontal="right" vertical="center"/>
    </xf>
    <xf numFmtId="0" fontId="38" fillId="0" borderId="76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170" fontId="13" fillId="0" borderId="69" xfId="2" applyNumberFormat="1" applyFont="1" applyFill="1" applyBorder="1" applyAlignment="1">
      <alignment horizontal="right" vertical="center"/>
    </xf>
    <xf numFmtId="0" fontId="11" fillId="102" borderId="0" xfId="0" applyFont="1" applyFill="1" applyBorder="1" applyAlignment="1">
      <alignment horizontal="left" vertical="center"/>
    </xf>
    <xf numFmtId="0" fontId="13" fillId="102" borderId="0" xfId="0" applyFont="1" applyFill="1" applyBorder="1"/>
    <xf numFmtId="171" fontId="317" fillId="103" borderId="71" xfId="0" applyNumberFormat="1" applyFont="1" applyFill="1" applyBorder="1"/>
    <xf numFmtId="168" fontId="317" fillId="102" borderId="0" xfId="1" applyNumberFormat="1" applyFont="1" applyFill="1" applyBorder="1" applyAlignment="1">
      <alignment horizontal="right" vertical="center"/>
    </xf>
    <xf numFmtId="9" fontId="317" fillId="102" borderId="71" xfId="2" applyFont="1" applyFill="1" applyBorder="1" applyAlignment="1">
      <alignment horizontal="right" vertical="center"/>
    </xf>
    <xf numFmtId="43" fontId="13" fillId="0" borderId="0" xfId="0" applyNumberFormat="1" applyFont="1" applyFill="1" applyBorder="1"/>
    <xf numFmtId="168" fontId="317" fillId="102" borderId="72" xfId="1" applyNumberFormat="1" applyFont="1" applyFill="1" applyBorder="1" applyAlignment="1">
      <alignment horizontal="right" vertical="center"/>
    </xf>
    <xf numFmtId="9" fontId="317" fillId="102" borderId="72" xfId="2" applyFont="1" applyFill="1" applyBorder="1" applyAlignment="1">
      <alignment horizontal="right" vertical="center"/>
    </xf>
    <xf numFmtId="10" fontId="13" fillId="0" borderId="0" xfId="2" applyNumberFormat="1" applyFont="1" applyFill="1" applyBorder="1"/>
    <xf numFmtId="9" fontId="317" fillId="102" borderId="0" xfId="2" applyNumberFormat="1" applyFont="1" applyFill="1" applyBorder="1" applyAlignment="1">
      <alignment horizontal="right" vertical="center"/>
    </xf>
    <xf numFmtId="9" fontId="317" fillId="0" borderId="0" xfId="2" applyNumberFormat="1" applyFont="1" applyFill="1" applyBorder="1" applyAlignment="1">
      <alignment horizontal="right" vertical="center"/>
    </xf>
    <xf numFmtId="9" fontId="317" fillId="102" borderId="77" xfId="2" applyNumberFormat="1" applyFont="1" applyFill="1" applyBorder="1" applyAlignment="1">
      <alignment horizontal="right" vertical="center"/>
    </xf>
    <xf numFmtId="9" fontId="317" fillId="0" borderId="77" xfId="2" applyNumberFormat="1" applyFont="1" applyFill="1" applyBorder="1" applyAlignment="1">
      <alignment horizontal="right" vertical="center"/>
    </xf>
    <xf numFmtId="170" fontId="13" fillId="0" borderId="77" xfId="2" applyNumberFormat="1" applyFont="1" applyFill="1" applyBorder="1" applyAlignment="1">
      <alignment horizontal="right" vertical="center"/>
    </xf>
    <xf numFmtId="170" fontId="13" fillId="0" borderId="79" xfId="2" applyNumberFormat="1" applyFont="1" applyFill="1" applyBorder="1" applyAlignment="1">
      <alignment horizontal="right" vertical="center"/>
    </xf>
    <xf numFmtId="0" fontId="13" fillId="0" borderId="0" xfId="0" applyFont="1" applyBorder="1"/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9" fontId="13" fillId="0" borderId="0" xfId="2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vertical="center"/>
    </xf>
    <xf numFmtId="44" fontId="13" fillId="0" borderId="0" xfId="2024" applyFont="1" applyFill="1" applyBorder="1" applyAlignment="1">
      <alignment vertical="center"/>
    </xf>
    <xf numFmtId="9" fontId="13" fillId="0" borderId="0" xfId="2" applyFont="1" applyFill="1" applyBorder="1" applyAlignment="1">
      <alignment vertical="center"/>
    </xf>
    <xf numFmtId="0" fontId="317" fillId="0" borderId="0" xfId="0" applyFont="1" applyBorder="1"/>
    <xf numFmtId="168" fontId="13" fillId="0" borderId="74" xfId="0" applyNumberFormat="1" applyFont="1" applyFill="1" applyBorder="1" applyAlignment="1">
      <alignment vertical="center"/>
    </xf>
    <xf numFmtId="168" fontId="13" fillId="0" borderId="75" xfId="0" applyNumberFormat="1" applyFont="1" applyFill="1" applyBorder="1" applyAlignment="1">
      <alignment vertical="center"/>
    </xf>
    <xf numFmtId="0" fontId="13" fillId="0" borderId="76" xfId="0" applyFont="1" applyFill="1" applyBorder="1" applyAlignment="1">
      <alignment vertical="center"/>
    </xf>
    <xf numFmtId="168" fontId="13" fillId="0" borderId="77" xfId="0" applyNumberFormat="1" applyFont="1" applyFill="1" applyBorder="1" applyAlignment="1">
      <alignment vertical="center"/>
    </xf>
    <xf numFmtId="169" fontId="11" fillId="0" borderId="69" xfId="1" applyNumberFormat="1" applyFont="1" applyFill="1" applyBorder="1" applyAlignment="1">
      <alignment horizontal="left" vertical="center"/>
    </xf>
    <xf numFmtId="169" fontId="19" fillId="0" borderId="69" xfId="1" applyNumberFormat="1" applyFont="1" applyFill="1" applyBorder="1" applyAlignment="1">
      <alignment horizontal="right" vertical="center"/>
    </xf>
    <xf numFmtId="168" fontId="13" fillId="0" borderId="79" xfId="0" applyNumberFormat="1" applyFont="1" applyFill="1" applyBorder="1" applyAlignment="1">
      <alignment vertical="center"/>
    </xf>
    <xf numFmtId="0" fontId="13" fillId="0" borderId="73" xfId="0" applyFont="1" applyFill="1" applyBorder="1"/>
    <xf numFmtId="9" fontId="13" fillId="0" borderId="74" xfId="2" applyFont="1" applyFill="1" applyBorder="1"/>
    <xf numFmtId="44" fontId="13" fillId="0" borderId="0" xfId="2024" applyFont="1" applyFill="1" applyBorder="1" applyAlignment="1">
      <alignment horizontal="right" vertical="center"/>
    </xf>
    <xf numFmtId="2" fontId="322" fillId="100" borderId="0" xfId="0" applyNumberFormat="1" applyFont="1" applyFill="1" applyBorder="1" applyAlignment="1">
      <alignment vertical="center"/>
    </xf>
    <xf numFmtId="2" fontId="318" fillId="100" borderId="0" xfId="0" applyNumberFormat="1" applyFont="1" applyFill="1" applyBorder="1" applyAlignment="1">
      <alignment vertical="center"/>
    </xf>
    <xf numFmtId="0" fontId="315" fillId="101" borderId="73" xfId="0" applyFont="1" applyFill="1" applyBorder="1"/>
    <xf numFmtId="0" fontId="315" fillId="101" borderId="74" xfId="0" applyFont="1" applyFill="1" applyBorder="1"/>
    <xf numFmtId="0" fontId="315" fillId="101" borderId="74" xfId="0" applyFont="1" applyFill="1" applyBorder="1" applyAlignment="1">
      <alignment horizontal="right"/>
    </xf>
    <xf numFmtId="0" fontId="315" fillId="101" borderId="75" xfId="0" applyFont="1" applyFill="1" applyBorder="1" applyAlignment="1">
      <alignment horizontal="right"/>
    </xf>
    <xf numFmtId="0" fontId="13" fillId="100" borderId="76" xfId="0" applyFont="1" applyFill="1" applyBorder="1" applyAlignment="1">
      <alignment vertical="center"/>
    </xf>
    <xf numFmtId="2" fontId="13" fillId="100" borderId="77" xfId="0" applyNumberFormat="1" applyFont="1" applyFill="1" applyBorder="1" applyAlignment="1">
      <alignment vertical="center"/>
    </xf>
    <xf numFmtId="0" fontId="317" fillId="100" borderId="76" xfId="0" applyFont="1" applyFill="1" applyBorder="1" applyAlignment="1">
      <alignment vertical="center"/>
    </xf>
    <xf numFmtId="2" fontId="317" fillId="100" borderId="77" xfId="0" applyNumberFormat="1" applyFont="1" applyFill="1" applyBorder="1" applyAlignment="1">
      <alignment vertical="center"/>
    </xf>
    <xf numFmtId="0" fontId="318" fillId="100" borderId="76" xfId="0" applyFont="1" applyFill="1" applyBorder="1" applyAlignment="1">
      <alignment vertical="center"/>
    </xf>
    <xf numFmtId="2" fontId="318" fillId="100" borderId="77" xfId="0" applyNumberFormat="1" applyFont="1" applyFill="1" applyBorder="1" applyAlignment="1">
      <alignment vertical="center"/>
    </xf>
    <xf numFmtId="0" fontId="13" fillId="100" borderId="78" xfId="0" applyFont="1" applyFill="1" applyBorder="1" applyAlignment="1">
      <alignment vertical="center"/>
    </xf>
    <xf numFmtId="2" fontId="19" fillId="100" borderId="69" xfId="0" applyNumberFormat="1" applyFont="1" applyFill="1" applyBorder="1" applyAlignment="1">
      <alignment vertical="center"/>
    </xf>
    <xf numFmtId="2" fontId="13" fillId="100" borderId="69" xfId="0" applyNumberFormat="1" applyFont="1" applyFill="1" applyBorder="1" applyAlignment="1">
      <alignment vertical="center"/>
    </xf>
    <xf numFmtId="2" fontId="13" fillId="100" borderId="79" xfId="0" applyNumberFormat="1" applyFont="1" applyFill="1" applyBorder="1" applyAlignment="1">
      <alignment vertical="center"/>
    </xf>
    <xf numFmtId="0" fontId="318" fillId="100" borderId="78" xfId="0" applyFont="1" applyFill="1" applyBorder="1" applyAlignment="1">
      <alignment vertical="center"/>
    </xf>
    <xf numFmtId="2" fontId="318" fillId="100" borderId="69" xfId="0" applyNumberFormat="1" applyFont="1" applyFill="1" applyBorder="1" applyAlignment="1">
      <alignment vertical="center"/>
    </xf>
    <xf numFmtId="2" fontId="318" fillId="100" borderId="79" xfId="0" applyNumberFormat="1" applyFont="1" applyFill="1" applyBorder="1" applyAlignment="1">
      <alignment vertical="center"/>
    </xf>
    <xf numFmtId="0" fontId="13" fillId="0" borderId="76" xfId="0" applyFont="1" applyFill="1" applyBorder="1"/>
    <xf numFmtId="9" fontId="13" fillId="0" borderId="75" xfId="2" applyFont="1" applyFill="1" applyBorder="1"/>
    <xf numFmtId="9" fontId="13" fillId="0" borderId="77" xfId="2" applyFont="1" applyFill="1" applyBorder="1"/>
    <xf numFmtId="1" fontId="13" fillId="0" borderId="77" xfId="0" applyNumberFormat="1" applyFont="1" applyFill="1" applyBorder="1" applyAlignment="1">
      <alignment horizontal="right" vertical="center"/>
    </xf>
    <xf numFmtId="44" fontId="13" fillId="0" borderId="77" xfId="2024" applyFont="1" applyFill="1" applyBorder="1" applyAlignment="1">
      <alignment horizontal="right" vertical="center"/>
    </xf>
    <xf numFmtId="9" fontId="13" fillId="0" borderId="77" xfId="2" applyFont="1" applyFill="1" applyBorder="1" applyAlignment="1">
      <alignment horizontal="right" vertical="center"/>
    </xf>
    <xf numFmtId="10" fontId="13" fillId="0" borderId="77" xfId="2" applyNumberFormat="1" applyFont="1" applyFill="1" applyBorder="1" applyAlignment="1">
      <alignment vertical="center"/>
    </xf>
    <xf numFmtId="44" fontId="13" fillId="0" borderId="77" xfId="2024" applyFont="1" applyFill="1" applyBorder="1" applyAlignment="1">
      <alignment vertical="center"/>
    </xf>
    <xf numFmtId="9" fontId="13" fillId="0" borderId="77" xfId="2" applyFont="1" applyFill="1" applyBorder="1" applyAlignment="1">
      <alignment vertical="center"/>
    </xf>
    <xf numFmtId="0" fontId="38" fillId="0" borderId="71" xfId="0" applyFont="1" applyFill="1" applyBorder="1" applyAlignment="1">
      <alignment horizontal="left" vertical="center"/>
    </xf>
    <xf numFmtId="0" fontId="317" fillId="0" borderId="71" xfId="0" applyFont="1" applyFill="1" applyBorder="1"/>
    <xf numFmtId="168" fontId="317" fillId="0" borderId="71" xfId="1" applyNumberFormat="1" applyFont="1" applyFill="1" applyBorder="1" applyAlignment="1">
      <alignment horizontal="right" vertical="center"/>
    </xf>
    <xf numFmtId="168" fontId="38" fillId="0" borderId="72" xfId="1" applyNumberFormat="1" applyFont="1" applyFill="1" applyBorder="1" applyAlignment="1">
      <alignment horizontal="right" vertical="center"/>
    </xf>
    <xf numFmtId="0" fontId="38" fillId="0" borderId="70" xfId="0" applyFont="1" applyFill="1" applyBorder="1" applyAlignment="1">
      <alignment horizontal="left" vertical="center"/>
    </xf>
    <xf numFmtId="44" fontId="13" fillId="0" borderId="0" xfId="0" applyNumberFormat="1" applyFont="1" applyFill="1" applyBorder="1"/>
    <xf numFmtId="0" fontId="317" fillId="0" borderId="76" xfId="0" applyFont="1" applyFill="1" applyBorder="1" applyAlignment="1">
      <alignment vertical="center"/>
    </xf>
    <xf numFmtId="44" fontId="317" fillId="0" borderId="77" xfId="2024" applyFont="1" applyFill="1" applyBorder="1" applyAlignment="1">
      <alignment vertical="center"/>
    </xf>
    <xf numFmtId="44" fontId="317" fillId="0" borderId="0" xfId="2024" applyFont="1" applyFill="1" applyBorder="1" applyAlignment="1">
      <alignment horizontal="right" vertical="center"/>
    </xf>
    <xf numFmtId="9" fontId="11" fillId="0" borderId="77" xfId="2" applyFont="1" applyFill="1" applyBorder="1" applyAlignment="1">
      <alignment horizontal="right" vertical="center"/>
    </xf>
    <xf numFmtId="44" fontId="317" fillId="103" borderId="71" xfId="2024" applyFont="1" applyFill="1" applyBorder="1" applyAlignment="1">
      <alignment horizontal="right" vertical="center"/>
    </xf>
    <xf numFmtId="0" fontId="38" fillId="105" borderId="70" xfId="0" applyFont="1" applyFill="1" applyBorder="1" applyAlignment="1">
      <alignment horizontal="left" vertical="center"/>
    </xf>
    <xf numFmtId="0" fontId="38" fillId="105" borderId="71" xfId="0" applyFont="1" applyFill="1" applyBorder="1" applyAlignment="1">
      <alignment horizontal="left" vertical="center"/>
    </xf>
    <xf numFmtId="0" fontId="317" fillId="105" borderId="71" xfId="0" applyFont="1" applyFill="1" applyBorder="1"/>
    <xf numFmtId="168" fontId="317" fillId="105" borderId="71" xfId="1" applyNumberFormat="1" applyFont="1" applyFill="1" applyBorder="1" applyAlignment="1">
      <alignment horizontal="right" vertical="center"/>
    </xf>
    <xf numFmtId="168" fontId="38" fillId="105" borderId="72" xfId="1" applyNumberFormat="1" applyFont="1" applyFill="1" applyBorder="1" applyAlignment="1">
      <alignment horizontal="right" vertical="center"/>
    </xf>
    <xf numFmtId="168" fontId="317" fillId="105" borderId="71" xfId="2" applyNumberFormat="1" applyFont="1" applyFill="1" applyBorder="1" applyAlignment="1">
      <alignment horizontal="right" vertical="center"/>
    </xf>
    <xf numFmtId="0" fontId="38" fillId="105" borderId="74" xfId="0" applyFont="1" applyFill="1" applyBorder="1" applyAlignment="1">
      <alignment horizontal="left" vertical="center"/>
    </xf>
    <xf numFmtId="0" fontId="321" fillId="105" borderId="74" xfId="0" applyFont="1" applyFill="1" applyBorder="1"/>
    <xf numFmtId="168" fontId="38" fillId="105" borderId="75" xfId="1" applyNumberFormat="1" applyFont="1" applyFill="1" applyBorder="1" applyAlignment="1">
      <alignment horizontal="right" vertical="center"/>
    </xf>
    <xf numFmtId="0" fontId="38" fillId="105" borderId="73" xfId="0" applyFont="1" applyFill="1" applyBorder="1" applyAlignment="1">
      <alignment horizontal="left" vertical="center"/>
    </xf>
    <xf numFmtId="0" fontId="38" fillId="105" borderId="76" xfId="0" applyFont="1" applyFill="1" applyBorder="1" applyAlignment="1">
      <alignment horizontal="left" vertical="center"/>
    </xf>
    <xf numFmtId="0" fontId="38" fillId="105" borderId="0" xfId="0" applyFont="1" applyFill="1" applyBorder="1" applyAlignment="1">
      <alignment horizontal="left" vertical="center"/>
    </xf>
    <xf numFmtId="168" fontId="38" fillId="105" borderId="0" xfId="1" applyNumberFormat="1" applyFont="1" applyFill="1" applyBorder="1" applyAlignment="1">
      <alignment horizontal="right" vertical="center"/>
    </xf>
    <xf numFmtId="168" fontId="38" fillId="105" borderId="77" xfId="1" applyNumberFormat="1" applyFont="1" applyFill="1" applyBorder="1" applyAlignment="1">
      <alignment horizontal="right" vertical="center"/>
    </xf>
    <xf numFmtId="168" fontId="11" fillId="0" borderId="74" xfId="1" applyNumberFormat="1" applyFont="1" applyFill="1" applyBorder="1" applyAlignment="1">
      <alignment horizontal="right" vertical="center"/>
    </xf>
    <xf numFmtId="168" fontId="11" fillId="0" borderId="75" xfId="1" applyNumberFormat="1" applyFont="1" applyFill="1" applyBorder="1" applyAlignment="1">
      <alignment horizontal="right" vertical="center"/>
    </xf>
    <xf numFmtId="0" fontId="317" fillId="105" borderId="74" xfId="0" applyFont="1" applyFill="1" applyBorder="1"/>
    <xf numFmtId="168" fontId="38" fillId="105" borderId="74" xfId="1" applyNumberFormat="1" applyFont="1" applyFill="1" applyBorder="1" applyAlignment="1">
      <alignment horizontal="right" vertical="center"/>
    </xf>
    <xf numFmtId="0" fontId="38" fillId="105" borderId="78" xfId="0" applyFont="1" applyFill="1" applyBorder="1" applyAlignment="1">
      <alignment horizontal="left" vertical="center"/>
    </xf>
    <xf numFmtId="0" fontId="38" fillId="105" borderId="69" xfId="0" applyFont="1" applyFill="1" applyBorder="1" applyAlignment="1">
      <alignment horizontal="left" vertical="center"/>
    </xf>
    <xf numFmtId="0" fontId="317" fillId="105" borderId="69" xfId="0" applyFont="1" applyFill="1" applyBorder="1"/>
    <xf numFmtId="168" fontId="38" fillId="105" borderId="69" xfId="1" applyNumberFormat="1" applyFont="1" applyFill="1" applyBorder="1" applyAlignment="1">
      <alignment horizontal="right" vertical="center"/>
    </xf>
    <xf numFmtId="168" fontId="38" fillId="105" borderId="79" xfId="1" applyNumberFormat="1" applyFont="1" applyFill="1" applyBorder="1" applyAlignment="1">
      <alignment horizontal="right" vertical="center"/>
    </xf>
    <xf numFmtId="44" fontId="13" fillId="0" borderId="77" xfId="2024" applyFont="1" applyFill="1" applyBorder="1"/>
    <xf numFmtId="168" fontId="13" fillId="0" borderId="74" xfId="1" applyNumberFormat="1" applyFont="1" applyFill="1" applyBorder="1" applyAlignment="1">
      <alignment horizontal="right" vertical="center"/>
    </xf>
    <xf numFmtId="43" fontId="13" fillId="0" borderId="0" xfId="0" applyNumberFormat="1" applyFont="1" applyBorder="1"/>
    <xf numFmtId="343" fontId="13" fillId="0" borderId="0" xfId="0" applyNumberFormat="1" applyFont="1" applyFill="1" applyBorder="1"/>
    <xf numFmtId="9" fontId="11" fillId="0" borderId="79" xfId="2" applyFont="1" applyFill="1" applyBorder="1" applyAlignment="1">
      <alignment horizontal="right" vertical="center"/>
    </xf>
    <xf numFmtId="345" fontId="13" fillId="0" borderId="77" xfId="2024" applyNumberFormat="1" applyFont="1" applyFill="1" applyBorder="1" applyAlignment="1">
      <alignment horizontal="right" vertical="center"/>
    </xf>
    <xf numFmtId="169" fontId="13" fillId="0" borderId="77" xfId="1" applyNumberFormat="1" applyFont="1" applyFill="1" applyBorder="1" applyAlignment="1">
      <alignment horizontal="right" vertical="center"/>
    </xf>
    <xf numFmtId="168" fontId="13" fillId="106" borderId="0" xfId="1" applyNumberFormat="1" applyFont="1" applyFill="1" applyBorder="1" applyAlignment="1">
      <alignment horizontal="right" vertical="center"/>
    </xf>
    <xf numFmtId="9" fontId="13" fillId="0" borderId="69" xfId="2" applyNumberFormat="1" applyFont="1" applyFill="1" applyBorder="1" applyAlignment="1">
      <alignment horizontal="right" vertical="center"/>
    </xf>
    <xf numFmtId="0" fontId="317" fillId="106" borderId="73" xfId="0" applyFont="1" applyFill="1" applyBorder="1" applyAlignment="1">
      <alignment horizontal="center"/>
    </xf>
    <xf numFmtId="0" fontId="317" fillId="106" borderId="75" xfId="0" applyFont="1" applyFill="1" applyBorder="1" applyAlignment="1">
      <alignment horizontal="center"/>
    </xf>
    <xf numFmtId="0" fontId="13" fillId="0" borderId="81" xfId="0" applyFont="1" applyFill="1" applyBorder="1"/>
    <xf numFmtId="9" fontId="13" fillId="0" borderId="82" xfId="2" applyFont="1" applyFill="1" applyBorder="1"/>
    <xf numFmtId="0" fontId="13" fillId="0" borderId="81" xfId="0" applyFont="1" applyFill="1" applyBorder="1" applyAlignment="1">
      <alignment vertical="center"/>
    </xf>
    <xf numFmtId="1" fontId="13" fillId="0" borderId="82" xfId="0" applyNumberFormat="1" applyFont="1" applyFill="1" applyBorder="1" applyAlignment="1">
      <alignment horizontal="right" vertical="center"/>
    </xf>
    <xf numFmtId="169" fontId="13" fillId="0" borderId="82" xfId="1" applyNumberFormat="1" applyFont="1" applyFill="1" applyBorder="1" applyAlignment="1">
      <alignment horizontal="right" vertical="center"/>
    </xf>
    <xf numFmtId="345" fontId="13" fillId="0" borderId="82" xfId="2024" applyNumberFormat="1" applyFont="1" applyFill="1" applyBorder="1" applyAlignment="1">
      <alignment horizontal="right" vertical="center"/>
    </xf>
    <xf numFmtId="44" fontId="13" fillId="0" borderId="82" xfId="2024" applyFont="1" applyFill="1" applyBorder="1" applyAlignment="1">
      <alignment horizontal="right" vertical="center"/>
    </xf>
    <xf numFmtId="345" fontId="13" fillId="0" borderId="82" xfId="2024" applyNumberFormat="1" applyFont="1" applyFill="1" applyBorder="1" applyAlignment="1">
      <alignment vertical="center"/>
    </xf>
    <xf numFmtId="44" fontId="13" fillId="0" borderId="82" xfId="2024" applyFont="1" applyFill="1" applyBorder="1" applyAlignment="1">
      <alignment vertical="center"/>
    </xf>
    <xf numFmtId="0" fontId="317" fillId="0" borderId="81" xfId="0" applyFont="1" applyFill="1" applyBorder="1" applyAlignment="1">
      <alignment vertical="center"/>
    </xf>
    <xf numFmtId="44" fontId="317" fillId="0" borderId="82" xfId="2024" applyFont="1" applyFill="1" applyBorder="1" applyAlignment="1">
      <alignment vertical="center"/>
    </xf>
    <xf numFmtId="9" fontId="13" fillId="0" borderId="82" xfId="2" applyFont="1" applyFill="1" applyBorder="1" applyAlignment="1">
      <alignment horizontal="right" vertical="center"/>
    </xf>
    <xf numFmtId="170" fontId="13" fillId="0" borderId="82" xfId="2" applyNumberFormat="1" applyFont="1" applyFill="1" applyBorder="1" applyAlignment="1">
      <alignment horizontal="right" vertical="center"/>
    </xf>
    <xf numFmtId="9" fontId="13" fillId="0" borderId="82" xfId="2" applyFont="1" applyFill="1" applyBorder="1" applyAlignment="1">
      <alignment vertical="center"/>
    </xf>
    <xf numFmtId="10" fontId="13" fillId="0" borderId="82" xfId="2" applyNumberFormat="1" applyFont="1" applyFill="1" applyBorder="1" applyAlignment="1">
      <alignment vertical="center"/>
    </xf>
    <xf numFmtId="0" fontId="317" fillId="0" borderId="81" xfId="0" applyFont="1" applyFill="1" applyBorder="1"/>
    <xf numFmtId="0" fontId="38" fillId="0" borderId="81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vertical="center"/>
    </xf>
    <xf numFmtId="44" fontId="13" fillId="0" borderId="84" xfId="2024" applyFont="1" applyFill="1" applyBorder="1" applyAlignment="1">
      <alignment horizontal="right" vertical="center"/>
    </xf>
    <xf numFmtId="168" fontId="38" fillId="105" borderId="85" xfId="1" applyNumberFormat="1" applyFont="1" applyFill="1" applyBorder="1" applyAlignment="1">
      <alignment horizontal="right" vertical="center"/>
    </xf>
    <xf numFmtId="168" fontId="38" fillId="105" borderId="86" xfId="1" applyNumberFormat="1" applyFont="1" applyFill="1" applyBorder="1" applyAlignment="1">
      <alignment horizontal="right" vertical="center"/>
    </xf>
    <xf numFmtId="168" fontId="38" fillId="0" borderId="87" xfId="1" applyNumberFormat="1" applyFont="1" applyFill="1" applyBorder="1" applyAlignment="1">
      <alignment horizontal="right" vertical="center"/>
    </xf>
    <xf numFmtId="168" fontId="317" fillId="105" borderId="85" xfId="1" applyNumberFormat="1" applyFont="1" applyFill="1" applyBorder="1" applyAlignment="1">
      <alignment horizontal="right" vertical="center"/>
    </xf>
    <xf numFmtId="168" fontId="317" fillId="105" borderId="87" xfId="1" applyNumberFormat="1" applyFont="1" applyFill="1" applyBorder="1" applyAlignment="1">
      <alignment horizontal="right" vertical="center"/>
    </xf>
    <xf numFmtId="168" fontId="13" fillId="0" borderId="87" xfId="1" applyNumberFormat="1" applyFont="1" applyFill="1" applyBorder="1" applyAlignment="1">
      <alignment horizontal="right" vertical="center"/>
    </xf>
    <xf numFmtId="170" fontId="13" fillId="0" borderId="86" xfId="2" applyNumberFormat="1" applyFont="1" applyFill="1" applyBorder="1" applyAlignment="1">
      <alignment horizontal="right" vertical="center"/>
    </xf>
    <xf numFmtId="170" fontId="13" fillId="0" borderId="87" xfId="2" applyNumberFormat="1" applyFont="1" applyFill="1" applyBorder="1" applyAlignment="1">
      <alignment horizontal="right" vertical="center"/>
    </xf>
    <xf numFmtId="168" fontId="317" fillId="105" borderId="80" xfId="1" applyNumberFormat="1" applyFont="1" applyFill="1" applyBorder="1" applyAlignment="1">
      <alignment horizontal="right" vertical="center"/>
    </xf>
    <xf numFmtId="9" fontId="13" fillId="0" borderId="87" xfId="2" applyFont="1" applyFill="1" applyBorder="1" applyAlignment="1">
      <alignment horizontal="right" vertical="center"/>
    </xf>
    <xf numFmtId="9" fontId="317" fillId="0" borderId="87" xfId="2" applyNumberFormat="1" applyFont="1" applyFill="1" applyBorder="1" applyAlignment="1">
      <alignment horizontal="right" vertical="center"/>
    </xf>
    <xf numFmtId="168" fontId="317" fillId="105" borderId="80" xfId="2" applyNumberFormat="1" applyFont="1" applyFill="1" applyBorder="1" applyAlignment="1">
      <alignment horizontal="right" vertical="center"/>
    </xf>
    <xf numFmtId="44" fontId="317" fillId="103" borderId="80" xfId="2024" applyFont="1" applyFill="1" applyBorder="1" applyAlignment="1">
      <alignment horizontal="right" vertical="center"/>
    </xf>
    <xf numFmtId="44" fontId="317" fillId="104" borderId="82" xfId="2024" applyFont="1" applyFill="1" applyBorder="1"/>
    <xf numFmtId="169" fontId="38" fillId="104" borderId="82" xfId="1" applyNumberFormat="1" applyFont="1" applyFill="1" applyBorder="1" applyAlignment="1">
      <alignment horizontal="left" vertical="center"/>
    </xf>
    <xf numFmtId="345" fontId="317" fillId="104" borderId="82" xfId="2024" applyNumberFormat="1" applyFont="1" applyFill="1" applyBorder="1"/>
    <xf numFmtId="9" fontId="317" fillId="104" borderId="82" xfId="2" applyFont="1" applyFill="1" applyBorder="1"/>
    <xf numFmtId="0" fontId="13" fillId="0" borderId="78" xfId="0" applyFont="1" applyFill="1" applyBorder="1" applyAlignment="1">
      <alignment vertical="center"/>
    </xf>
    <xf numFmtId="0" fontId="317" fillId="107" borderId="0" xfId="0" applyFont="1" applyFill="1" applyAlignment="1">
      <alignment vertical="center"/>
    </xf>
    <xf numFmtId="0" fontId="13" fillId="107" borderId="0" xfId="0" applyFont="1" applyFill="1"/>
    <xf numFmtId="168" fontId="317" fillId="107" borderId="0" xfId="0" applyNumberFormat="1" applyFont="1" applyFill="1" applyBorder="1" applyAlignment="1">
      <alignment vertical="center"/>
    </xf>
    <xf numFmtId="0" fontId="11" fillId="107" borderId="0" xfId="0" applyFont="1" applyFill="1" applyBorder="1" applyAlignment="1">
      <alignment horizontal="left" vertical="center"/>
    </xf>
    <xf numFmtId="0" fontId="13" fillId="107" borderId="0" xfId="0" applyFont="1" applyFill="1" applyBorder="1"/>
    <xf numFmtId="168" fontId="38" fillId="107" borderId="0" xfId="1" applyNumberFormat="1" applyFont="1" applyFill="1" applyBorder="1" applyAlignment="1">
      <alignment horizontal="right" vertical="center"/>
    </xf>
    <xf numFmtId="9" fontId="13" fillId="0" borderId="0" xfId="2" applyFont="1" applyFill="1"/>
    <xf numFmtId="0" fontId="13" fillId="0" borderId="77" xfId="0" applyFont="1" applyFill="1" applyBorder="1"/>
    <xf numFmtId="44" fontId="13" fillId="0" borderId="79" xfId="2024" applyFont="1" applyFill="1" applyBorder="1" applyAlignment="1">
      <alignment horizontal="right" vertical="center"/>
    </xf>
  </cellXfs>
  <cellStyles count="2028">
    <cellStyle name="_x0013_" xfId="15"/>
    <cellStyle name="------------------" xfId="16"/>
    <cellStyle name="          _x000d__x000a_386grabber=AVGA.3GR_x000d_" xfId="17"/>
    <cellStyle name=" 1" xfId="18"/>
    <cellStyle name="_x0013_ 2" xfId="19"/>
    <cellStyle name="_x0013_ 2 2" xfId="20"/>
    <cellStyle name="_x0013_ 3" xfId="21"/>
    <cellStyle name="_x0013_ 3 2" xfId="22"/>
    <cellStyle name="_x0013_ 4" xfId="23"/>
    <cellStyle name="_x000a_shell=progma" xfId="24"/>
    <cellStyle name="_x000a_shell=progma 2" xfId="25"/>
    <cellStyle name="_x000a_shell=progma 3" xfId="26"/>
    <cellStyle name="_x000a_shell=progma 3 2" xfId="27"/>
    <cellStyle name="_x000d__x000a_386grabber=AVGA.3GR_x000d_" xfId="28"/>
    <cellStyle name="_x000d__x000a_JournalTemplate=C:\COMFO\CTALK\JOURSTD.TPL_x000d__x000a_LbStateAddress=3 3 0 251 1 89 2 311_x000d__x000a_LbStateJou" xfId="29"/>
    <cellStyle name="&quot;X&quot; MEN" xfId="30"/>
    <cellStyle name="#" xfId="31"/>
    <cellStyle name="##" xfId="32"/>
    <cellStyle name="#.##0" xfId="33"/>
    <cellStyle name="%" xfId="34"/>
    <cellStyle name="% 2" xfId="35"/>
    <cellStyle name="%_120813 Zeus_Operating Model v17.0_New scenario v8" xfId="36"/>
    <cellStyle name="%_120813 Zeus_Operating Model v17.0_New scenario v8 2" xfId="37"/>
    <cellStyle name="%_120820 Zeus_Operating Model v17.0_New scenario v15" xfId="38"/>
    <cellStyle name="%_CCA ABN CFCM standard (market analysis)" xfId="39"/>
    <cellStyle name="%_Exceptionals 2011" xfId="40"/>
    <cellStyle name="%_info ML diana" xfId="41"/>
    <cellStyle name="%_P&amp;L" xfId="42"/>
    <cellStyle name="******************************************" xfId="43"/>
    <cellStyle name="." xfId="44"/>
    <cellStyle name=".1" xfId="45"/>
    <cellStyle name=";;;" xfId="46"/>
    <cellStyle name="???" xfId="47"/>
    <cellStyle name="??_larouxEN" xfId="48"/>
    <cellStyle name="?Q\?1@" xfId="49"/>
    <cellStyle name="[dd-mmm]" xfId="50"/>
    <cellStyle name="[dd-mmm] 2" xfId="51"/>
    <cellStyle name="[d-mmm-yy]" xfId="52"/>
    <cellStyle name="[yyyy]" xfId="53"/>
    <cellStyle name="[yyyy] 2" xfId="54"/>
    <cellStyle name="_ heading$" xfId="55"/>
    <cellStyle name="_ heading%" xfId="56"/>
    <cellStyle name="_ heading£" xfId="57"/>
    <cellStyle name="_ heading¥" xfId="58"/>
    <cellStyle name="_ heading€" xfId="59"/>
    <cellStyle name="_ headingx" xfId="60"/>
    <cellStyle name="_%(SignOnly)" xfId="61"/>
    <cellStyle name="_%(SignOnly) 2" xfId="62"/>
    <cellStyle name="_%(SignOnly) 3" xfId="63"/>
    <cellStyle name="_%(SignSpaceOnly)" xfId="64"/>
    <cellStyle name="_%(SignSpaceOnly) 2" xfId="65"/>
    <cellStyle name="_%(SignSpaceOnly) 3" xfId="66"/>
    <cellStyle name="_x0013__(09-03-18) Enecogen_Legolas_EET" xfId="67"/>
    <cellStyle name="_x0013__(09-03-18) Enecogen_Legolas_EET 2" xfId="68"/>
    <cellStyle name="_x0013__(09-03-19) Enecogen_Legolas_EET_v3" xfId="69"/>
    <cellStyle name="_x0013__(09-03-19) Enecogen_Legolas_EET_v3 2" xfId="70"/>
    <cellStyle name="_x0013__(09-03-20) Enecogen_Legolas_EET_v4" xfId="71"/>
    <cellStyle name="_x0013__(09-03-20) Enecogen_Legolas_EET_v4 2" xfId="72"/>
    <cellStyle name="_x0013__(09-03-30) Enecogen_Legolas_EET_v1" xfId="73"/>
    <cellStyle name="_x0013__(09-03-30) Enecogen_Legolas_EET_v1 2" xfId="74"/>
    <cellStyle name="_0.0[1space]" xfId="75"/>
    <cellStyle name="_0.0[2space]" xfId="76"/>
    <cellStyle name="_0.0[3space]" xfId="77"/>
    <cellStyle name="_0.0[4space]" xfId="78"/>
    <cellStyle name="_0.00[1space]" xfId="79"/>
    <cellStyle name="_0.00[2space]" xfId="80"/>
    <cellStyle name="_0.00[3space]" xfId="81"/>
    <cellStyle name="_0.00[4space]" xfId="82"/>
    <cellStyle name="_0.00[5space]" xfId="83"/>
    <cellStyle name="_0.00[6space]" xfId="84"/>
    <cellStyle name="_0[1space]" xfId="85"/>
    <cellStyle name="_0[2space]" xfId="86"/>
    <cellStyle name="_0[3space]" xfId="87"/>
    <cellStyle name="_0[4space]" xfId="88"/>
    <cellStyle name="_040426 ACQ 1" xfId="89"/>
    <cellStyle name="_040426 ACQ 1 2" xfId="90"/>
    <cellStyle name="_2006 June IVR CEPP" xfId="91"/>
    <cellStyle name="_2006 June IVR CEPP 2" xfId="92"/>
    <cellStyle name="_2006 June IVR Pedregal" xfId="93"/>
    <cellStyle name="_2006 June IVR Pedregal 2" xfId="94"/>
    <cellStyle name="_2006 June IVR Songas" xfId="95"/>
    <cellStyle name="_2006 June IVR Songas 2" xfId="96"/>
    <cellStyle name="_20091109_Technomar_DCF" xfId="97"/>
    <cellStyle name="_x0013__20100310_Final Draft Tolling Model_MS_v2" xfId="98"/>
    <cellStyle name="_x0013__20100310_Final Draft Tolling Model_MS_v2 2" xfId="99"/>
    <cellStyle name="_x0013__20100315_Final Draft Tolling Model_MV" xfId="100"/>
    <cellStyle name="_x0013__20100315_Final Draft Tolling Model_MV 2" xfId="101"/>
    <cellStyle name="_x0013__20100318_Final Draft Tolling Model MV" xfId="102"/>
    <cellStyle name="_x0013__20100318_Final Draft Tolling Model MV 2" xfId="103"/>
    <cellStyle name="_x0013__20100405_Final Draft Tolling Model v3" xfId="104"/>
    <cellStyle name="_x0013__20100405_Final Draft Tolling Model v3 2" xfId="105"/>
    <cellStyle name="_x0013__20100407_Final Draft Tolling Model v4" xfId="106"/>
    <cellStyle name="_x0013__20100407_Final Draft Tolling Model v4 2" xfId="107"/>
    <cellStyle name="_Alte Liebe Model v12" xfId="108"/>
    <cellStyle name="_Apertio 5 Year View - 7 August 2006 (2)" xfId="109"/>
    <cellStyle name="_Archer TD 1000MW 05-15-00" xfId="110"/>
    <cellStyle name="_Archer TD 1000MW 05-15-00_union gas excel" xfId="111"/>
    <cellStyle name="_BBWP valuation_v12" xfId="112"/>
    <cellStyle name="_BBWP valuation_v13" xfId="113"/>
    <cellStyle name="_Benchmarking (values)v1" xfId="114"/>
    <cellStyle name="_Book1" xfId="115"/>
    <cellStyle name="_Book1 2" xfId="116"/>
    <cellStyle name="_x0013__C - Accounts" xfId="117"/>
    <cellStyle name="_x0013__C - Accounts 2" xfId="118"/>
    <cellStyle name="_x0013__C - Revenues &amp; Opex" xfId="119"/>
    <cellStyle name="_x0013__C - Revenues &amp; Opex 2" xfId="120"/>
    <cellStyle name="_Capex&amp;S-curves" xfId="121"/>
    <cellStyle name="_x0013__CCA ABN CFCM standard (market analysis)" xfId="122"/>
    <cellStyle name="_Cercedilla_model_Agrupacion Eolica  France v38" xfId="123"/>
    <cellStyle name="_Column1" xfId="124"/>
    <cellStyle name="_Column1_Sw98_04" xfId="125"/>
    <cellStyle name="_Column2" xfId="126"/>
    <cellStyle name="_Column2_Sw98_04" xfId="127"/>
    <cellStyle name="_Column2_Sw98_04_20091130_BlueWater_WACC" xfId="128"/>
    <cellStyle name="_Column2_Sw98_04_2010 Template_WACC" xfId="129"/>
    <cellStyle name="_Column2_Sw98_04_2010 Template_WACC_v14" xfId="130"/>
    <cellStyle name="_Column2_Sw98_04_2010 Template_WACC_v16" xfId="131"/>
    <cellStyle name="_Column2_Sw98_04_2010 Template_WACC_v17" xfId="132"/>
    <cellStyle name="_Column2_Sw98_04_2010 Template_WACC_v18" xfId="133"/>
    <cellStyle name="_Column2_Sw98_04_2010 Template_WACC_v22" xfId="134"/>
    <cellStyle name="_Column2_Sw98_04_2010 Template_WACC_v28" xfId="135"/>
    <cellStyle name="_Column2_Sw98_04_2010 Template_WACC_v3" xfId="136"/>
    <cellStyle name="_Column2_Sw98_04_2010 Template_WACC_v5" xfId="137"/>
    <cellStyle name="_Column2_Sw98_04_2010 Template_WACC_v7" xfId="138"/>
    <cellStyle name="_Column2_Sw98_04_aaa" xfId="139"/>
    <cellStyle name="_Column3" xfId="140"/>
    <cellStyle name="_Column3_Sw98_04" xfId="141"/>
    <cellStyle name="_Column4" xfId="142"/>
    <cellStyle name="_Column4_Sw98_04" xfId="143"/>
    <cellStyle name="_Column5" xfId="144"/>
    <cellStyle name="_Column5_Sw98_04" xfId="145"/>
    <cellStyle name="_Column6" xfId="146"/>
    <cellStyle name="_Column6_Sw98_04" xfId="147"/>
    <cellStyle name="_Column6_Sw98_04_20091130_BlueWater_WACC" xfId="148"/>
    <cellStyle name="_Column6_Sw98_04_2010 Template_WACC" xfId="149"/>
    <cellStyle name="_Column6_Sw98_04_2010 Template_WACC_v14" xfId="150"/>
    <cellStyle name="_Column6_Sw98_04_2010 Template_WACC_v16" xfId="151"/>
    <cellStyle name="_Column6_Sw98_04_2010 Template_WACC_v17" xfId="152"/>
    <cellStyle name="_Column6_Sw98_04_2010 Template_WACC_v18" xfId="153"/>
    <cellStyle name="_Column6_Sw98_04_2010 Template_WACC_v22" xfId="154"/>
    <cellStyle name="_Column6_Sw98_04_2010 Template_WACC_v28" xfId="155"/>
    <cellStyle name="_Column6_Sw98_04_2010 Template_WACC_v3" xfId="156"/>
    <cellStyle name="_Column6_Sw98_04_2010 Template_WACC_v5" xfId="157"/>
    <cellStyle name="_Column6_Sw98_04_2010 Template_WACC_v7" xfId="158"/>
    <cellStyle name="_Column6_Sw98_04_aaa" xfId="159"/>
    <cellStyle name="_Column7" xfId="160"/>
    <cellStyle name="_Column7_Sw98_04" xfId="161"/>
    <cellStyle name="_Column7_Sw98_04_20091130_BlueWater_WACC" xfId="162"/>
    <cellStyle name="_Column7_Sw98_04_2010 Template_WACC" xfId="163"/>
    <cellStyle name="_Column7_Sw98_04_2010 Template_WACC_v14" xfId="164"/>
    <cellStyle name="_Column7_Sw98_04_2010 Template_WACC_v16" xfId="165"/>
    <cellStyle name="_Column7_Sw98_04_2010 Template_WACC_v17" xfId="166"/>
    <cellStyle name="_Column7_Sw98_04_2010 Template_WACC_v18" xfId="167"/>
    <cellStyle name="_Column7_Sw98_04_2010 Template_WACC_v22" xfId="168"/>
    <cellStyle name="_Column7_Sw98_04_2010 Template_WACC_v28" xfId="169"/>
    <cellStyle name="_Column7_Sw98_04_2010 Template_WACC_v3" xfId="170"/>
    <cellStyle name="_Column7_Sw98_04_2010 Template_WACC_v5" xfId="171"/>
    <cellStyle name="_Column7_Sw98_04_2010 Template_WACC_v7" xfId="172"/>
    <cellStyle name="_Column7_Sw98_04_aaa" xfId="173"/>
    <cellStyle name="_Combined Return Analysis 01-09-02Contract" xfId="174"/>
    <cellStyle name="_Combined Return Analysis 01-09-02Contract_union gas excel" xfId="175"/>
    <cellStyle name="_Comma" xfId="176"/>
    <cellStyle name="_Comma 2" xfId="177"/>
    <cellStyle name="_Comma 3" xfId="178"/>
    <cellStyle name="_Comma_08 Socrates DCF and IRR Analysis" xfId="179"/>
    <cellStyle name="_Comma_20091109_Technomar_DCF" xfId="180"/>
    <cellStyle name="_Comma_Alps model Version 8.0 (June) 2" xfId="181"/>
    <cellStyle name="_Comma_Book1" xfId="182"/>
    <cellStyle name="_Comma_Book7" xfId="183"/>
    <cellStyle name="_Comma_Platon_ model_TS_20.12.04" xfId="184"/>
    <cellStyle name="_Comma_Platon_draft model_15.11.04_v2" xfId="185"/>
    <cellStyle name="_Comma_Project Rook v04(prateek)" xfId="186"/>
    <cellStyle name="_Comma_Samba DCF v25 (New Business Plan) 2003" xfId="187"/>
    <cellStyle name="_Copy of UEDC DOMC CAPEX" xfId="188"/>
    <cellStyle name="_Copy of UEDC DOMC CAPEX 2" xfId="189"/>
    <cellStyle name="_CTEEP 2035 - 190406" xfId="190"/>
    <cellStyle name="_Currency" xfId="191"/>
    <cellStyle name="_Currency 2" xfId="192"/>
    <cellStyle name="_Currency 3" xfId="193"/>
    <cellStyle name="_Currency_08 Socrates DCF and IRR Analysis" xfId="194"/>
    <cellStyle name="_Currency_20091109_Technomar_DCF" xfId="195"/>
    <cellStyle name="_Currency_Alps model Version 3 (30 March)" xfId="196"/>
    <cellStyle name="_Currency_Alps model Version 6.0 with Changes (TK)" xfId="197"/>
    <cellStyle name="_Currency_Alps model Version 8.0 (June) 2" xfId="198"/>
    <cellStyle name="_Currency_Analysis at Various Prices 4 feb" xfId="199"/>
    <cellStyle name="_Currency_avp klaus 1 mar" xfId="200"/>
    <cellStyle name="_Currency_AVP messer" xfId="201"/>
    <cellStyle name="_Currency_Book1" xfId="202"/>
    <cellStyle name="_Currency_Book7" xfId="203"/>
    <cellStyle name="_Currency_Broker Comp" xfId="204"/>
    <cellStyle name="_Currency_Continental Valuation Overview 8.0" xfId="205"/>
    <cellStyle name="_Currency_CSC Best Version" xfId="206"/>
    <cellStyle name="_Currency_CSC Template2" xfId="207"/>
    <cellStyle name="_Currency_DCF_LBO VTG Group 041117 v11 SG op lease equivalent." xfId="208"/>
    <cellStyle name="_Currency_DCF_LBO VTG Group 041117 v6 SG op lease equivalent." xfId="209"/>
    <cellStyle name="_Currency_ForecastFinancials2" xfId="210"/>
    <cellStyle name="_Currency_merger plan 13 december" xfId="211"/>
    <cellStyle name="_Currency_Platon_ model_TS_20.12.04" xfId="212"/>
    <cellStyle name="_Currency_Platon_draft model_15.11.04_v2" xfId="213"/>
    <cellStyle name="_Currency_Samba DCF v25 (New Business Plan) 2003" xfId="214"/>
    <cellStyle name="_CurrencySpace" xfId="215"/>
    <cellStyle name="_CurrencySpace 2" xfId="216"/>
    <cellStyle name="_CurrencySpace 3" xfId="217"/>
    <cellStyle name="_CurrencySpace_08 Socrates DCF and IRR Analysis" xfId="218"/>
    <cellStyle name="_CurrencySpace_20091109_Technomar_DCF" xfId="219"/>
    <cellStyle name="_CurrencySpace_Alps model Version 8.0 (June) 2" xfId="220"/>
    <cellStyle name="_CurrencySpace_Book1" xfId="221"/>
    <cellStyle name="_CurrencySpace_Book7" xfId="222"/>
    <cellStyle name="_CurrencySpace_Platon_ model_TS_20.12.04" xfId="223"/>
    <cellStyle name="_CurrencySpace_Platon_draft model_15.11.04_v2" xfId="224"/>
    <cellStyle name="_CurrencySpace_Samba DCF v25 (New Business Plan) 2003" xfId="225"/>
    <cellStyle name="_Data" xfId="226"/>
    <cellStyle name="_Data 2" xfId="227"/>
    <cellStyle name="_Data_Sw98_04" xfId="228"/>
    <cellStyle name="_Debt capacity calcs v9 Nuon standalone" xfId="229"/>
    <cellStyle name="_DrKW Harpen3" xfId="230"/>
    <cellStyle name="_DrKW_CTEEP model_Apr06_v10" xfId="231"/>
    <cellStyle name="_DrKW_CTEEP model_Mar06_v23" xfId="232"/>
    <cellStyle name="_El Dorado - 0100 v2" xfId="233"/>
    <cellStyle name="_El Dorado - 0100 v2_union gas excel" xfId="234"/>
    <cellStyle name="_El Dorado - 0100 v6" xfId="235"/>
    <cellStyle name="_El Dorado - 0100 v6_union gas excel" xfId="236"/>
    <cellStyle name="_El_Do_Gila_2x2000MW_CC_101100_partcov4_17%_100%const" xfId="237"/>
    <cellStyle name="_El_Do_Gila_2x2000MW_CC_101100_partcov4_17%_100%const_union gas excel" xfId="238"/>
    <cellStyle name="_ElPaso Fin Models -Nejapa and Acajutla - MPR Review (2) 111705" xfId="239"/>
    <cellStyle name="_ElPaso Fin Models -Nejapa and Acajutla - MPR Review (2) 111705 2" xfId="240"/>
    <cellStyle name="_ElPaso Fin Models -Nejapa and Acajutla - MPR Review (2) 111705_(09-03-18) Enecogen_Legolas_EET" xfId="241"/>
    <cellStyle name="_ElPaso Fin Models -Nejapa and Acajutla - MPR Review (2) 111705_(09-03-18) Enecogen_Legolas_EET 2" xfId="242"/>
    <cellStyle name="_ElPaso Fin Models -Nejapa and Acajutla - MPR Review (2) 111705_(09-03-19) Enecogen_Legolas_EET_v3" xfId="243"/>
    <cellStyle name="_ElPaso Fin Models -Nejapa and Acajutla - MPR Review (2) 111705_(09-03-19) Enecogen_Legolas_EET_v3 2" xfId="244"/>
    <cellStyle name="_ElPaso Fin Models -Nejapa and Acajutla - MPR Review (2) 111705_(09-03-20) Enecogen_Legolas_EET_v4" xfId="245"/>
    <cellStyle name="_ElPaso Fin Models -Nejapa and Acajutla - MPR Review (2) 111705_(09-03-20) Enecogen_Legolas_EET_v4 2" xfId="246"/>
    <cellStyle name="_ElPaso Fin Models -Nejapa and Acajutla - MPR Review (2) 111705_(09-03-30) Enecogen_Legolas_EET_v1" xfId="247"/>
    <cellStyle name="_ElPaso Fin Models -Nejapa and Acajutla - MPR Review (2) 111705_(09-03-30) Enecogen_Legolas_EET_v1 2" xfId="248"/>
    <cellStyle name="_Emblaze Mobile distribution comps" xfId="249"/>
    <cellStyle name="_Eneco CCGT Indicative Results Feb 06 v1" xfId="250"/>
    <cellStyle name="_ENECO CCGT Series 6 Scenario1 1 Output" xfId="251"/>
    <cellStyle name="_ENECO CCGT Series 6 Scenario2 1 Output" xfId="252"/>
    <cellStyle name="_ENECO CCGT Series 6 Scenario3 1 Output" xfId="253"/>
    <cellStyle name="_ENECO CCGT Series 6 Scenario4 1 Output" xfId="254"/>
    <cellStyle name="_ENECO CCGT Series 6 Scenario5 1 Output" xfId="255"/>
    <cellStyle name="_Euro" xfId="256"/>
    <cellStyle name="_Euro 2" xfId="257"/>
    <cellStyle name="_Euro 3" xfId="258"/>
    <cellStyle name="_Financials" xfId="259"/>
    <cellStyle name="_Fortuna_092905" xfId="260"/>
    <cellStyle name="_Fortuna_092905 2" xfId="261"/>
    <cellStyle name="_x0013__FSP 2011 3.0 EET" xfId="262"/>
    <cellStyle name="_x0013__FSP 2011 3.0 SBH" xfId="263"/>
    <cellStyle name="_x0013__FSP 2011 3.0 SBH 2" xfId="264"/>
    <cellStyle name="_Gila River 062600 v1" xfId="265"/>
    <cellStyle name="_Gila River 062600 v1_union gas excel" xfId="266"/>
    <cellStyle name="_Header" xfId="267"/>
    <cellStyle name="_Header_Sw98_04" xfId="268"/>
    <cellStyle name="_HeaderBlue" xfId="269"/>
    <cellStyle name="_Heading" xfId="270"/>
    <cellStyle name="_Heading 2" xfId="271"/>
    <cellStyle name="_Heading_prestemp" xfId="272"/>
    <cellStyle name="_Heading_prestemp_20091130_BlueWater_WACC" xfId="273"/>
    <cellStyle name="_Heading_prestemp_2010 Template_WACC" xfId="274"/>
    <cellStyle name="_Heading_prestemp_2010 Template_WACC_v14" xfId="275"/>
    <cellStyle name="_Heading_prestemp_2010 Template_WACC_v16" xfId="276"/>
    <cellStyle name="_Heading_prestemp_2010 Template_WACC_v17" xfId="277"/>
    <cellStyle name="_Heading_prestemp_2010 Template_WACC_v18" xfId="278"/>
    <cellStyle name="_Heading_prestemp_2010 Template_WACC_v22" xfId="279"/>
    <cellStyle name="_Heading_prestemp_2010 Template_WACC_v28" xfId="280"/>
    <cellStyle name="_Heading_prestemp_2010 Template_WACC_v3" xfId="281"/>
    <cellStyle name="_Heading_prestemp_2010 Template_WACC_v5" xfId="282"/>
    <cellStyle name="_Heading_prestemp_2010 Template_WACC_v7" xfId="283"/>
    <cellStyle name="_Heading_prestemp_aaa" xfId="284"/>
    <cellStyle name="_Highlight" xfId="285"/>
    <cellStyle name="_Highlight 2" xfId="286"/>
    <cellStyle name="_Highlight 3" xfId="287"/>
    <cellStyle name="_Inputs" xfId="288"/>
    <cellStyle name="_Inputs 2" xfId="289"/>
    <cellStyle name="_Jupiter DIS v4" xfId="290"/>
    <cellStyle name="_Kelvin yearly 13-08-03" xfId="291"/>
    <cellStyle name="_Kelvin yearly 13-08-03 2" xfId="292"/>
    <cellStyle name="_Links Template Standard Model" xfId="293"/>
    <cellStyle name="_Links Template Standard Model 2" xfId="294"/>
    <cellStyle name="_Loan Draw Schedule" xfId="295"/>
    <cellStyle name="_Loan Draw Schedule_union gas excel" xfId="296"/>
    <cellStyle name="_Macquarie analysis" xfId="297"/>
    <cellStyle name="_Macquarie analysis (4)" xfId="298"/>
    <cellStyle name="_x0013__MainCalculation" xfId="299"/>
    <cellStyle name="_x0013__MainCalculation 2" xfId="300"/>
    <cellStyle name="_Multiple" xfId="301"/>
    <cellStyle name="_Multiple 2" xfId="302"/>
    <cellStyle name="_Multiple 3" xfId="303"/>
    <cellStyle name="_Multiple_08 Socrates DCF and IRR Analysis" xfId="304"/>
    <cellStyle name="_Multiple_20091109_Technomar_DCF" xfId="305"/>
    <cellStyle name="_Multiple_Alps model Version 3 (30 March)" xfId="306"/>
    <cellStyle name="_Multiple_Alps model Version 6.0 with Changes (TK)" xfId="307"/>
    <cellStyle name="_Multiple_Alps model Version 8.0 (June) 2" xfId="308"/>
    <cellStyle name="_Multiple_Analysis at Various Prices 4 feb" xfId="309"/>
    <cellStyle name="_Multiple_Book1" xfId="310"/>
    <cellStyle name="_Multiple_Book7" xfId="311"/>
    <cellStyle name="_Multiple_Continental Valuation Overview 8.0" xfId="312"/>
    <cellStyle name="_Multiple_Platon_ model_TS_20.12.04" xfId="313"/>
    <cellStyle name="_Multiple_Platon_draft model_15.11.04_v2" xfId="314"/>
    <cellStyle name="_Multiple_Samba DCF v25 (New Business Plan) 2003" xfId="315"/>
    <cellStyle name="_MultipleSpace" xfId="316"/>
    <cellStyle name="_MultipleSpace 2" xfId="317"/>
    <cellStyle name="_MultipleSpace 3" xfId="318"/>
    <cellStyle name="_MultipleSpace 3 2" xfId="319"/>
    <cellStyle name="_MultipleSpace 3 2 2" xfId="320"/>
    <cellStyle name="_MultipleSpace 3 3" xfId="321"/>
    <cellStyle name="_MultipleSpace 4" xfId="322"/>
    <cellStyle name="_MultipleSpace_08 Socrates DCF and IRR Analysis" xfId="323"/>
    <cellStyle name="_MultipleSpace_20091109_Technomar_DCF" xfId="324"/>
    <cellStyle name="_MultipleSpace_Alps model Version 3 (30 March)" xfId="325"/>
    <cellStyle name="_MultipleSpace_Alps model Version 6.0 with Changes (TK)" xfId="326"/>
    <cellStyle name="_MultipleSpace_Alps model Version 8.0 (June) 2" xfId="327"/>
    <cellStyle name="_MultipleSpace_Analysis at Various Prices 4 feb" xfId="328"/>
    <cellStyle name="_MultipleSpace_Book1" xfId="329"/>
    <cellStyle name="_MultipleSpace_Book7" xfId="330"/>
    <cellStyle name="_MultipleSpace_Continental Valuation Overview 8.0" xfId="331"/>
    <cellStyle name="_MultipleSpace_Platon_ model_TS_20.12.04" xfId="332"/>
    <cellStyle name="_MultipleSpace_Platon_draft model_15.11.04_v2" xfId="333"/>
    <cellStyle name="_MultipleSpace_Samba DCF v25 (New Business Plan) 2003" xfId="334"/>
    <cellStyle name="_Nejapa 112405 (CGORRICHO)" xfId="335"/>
    <cellStyle name="_Nejapa 112405 (CGORRICHO) 2" xfId="336"/>
    <cellStyle name="_New CCGT v1 06 Pego EIB CASE GE Rev 3a high results" xfId="337"/>
    <cellStyle name="_O&amp;EInputs" xfId="338"/>
    <cellStyle name="_Oneta 052200 v1" xfId="339"/>
    <cellStyle name="_Oneta 052200 v1_union gas excel" xfId="340"/>
    <cellStyle name="_Oneta 061300" xfId="341"/>
    <cellStyle name="_Oneta 061300_union gas excel" xfId="342"/>
    <cellStyle name="_Pallada Sheet" xfId="343"/>
    <cellStyle name="_Parapanema model v8" xfId="344"/>
    <cellStyle name="_Percent" xfId="345"/>
    <cellStyle name="_Percent_Alps model Version 3 (30 March)" xfId="346"/>
    <cellStyle name="_Percent_Alps model Version 6.0 with Changes (TK)" xfId="347"/>
    <cellStyle name="_Percent_Alps model Version 8.0 (June) 2" xfId="348"/>
    <cellStyle name="_Percent_Analysis at Various Prices 4 feb" xfId="349"/>
    <cellStyle name="_Percent_Book7" xfId="350"/>
    <cellStyle name="_Percent_Continental Valuation Overview 8.0" xfId="351"/>
    <cellStyle name="_PercentSpace" xfId="352"/>
    <cellStyle name="_PercentSpace_Alps model Version 3 (30 March)" xfId="353"/>
    <cellStyle name="_PercentSpace_Alps model Version 6.0 with Changes (TK)" xfId="354"/>
    <cellStyle name="_PercentSpace_Alps model Version 8.0 (June) 2" xfId="355"/>
    <cellStyle name="_PercentSpace_Analysis at Various Prices 4 feb" xfId="356"/>
    <cellStyle name="_PercentSpace_Book7" xfId="357"/>
    <cellStyle name="_PercentSpace_Continental Valuation Overview 8.0" xfId="358"/>
    <cellStyle name="_Plambeck amended v37_not sent to client" xfId="359"/>
    <cellStyle name="_Portuguese Tariff" xfId="360"/>
    <cellStyle name="_Portuguese wind tariff" xfId="361"/>
    <cellStyle name="_Project Cercedilla_E2 model v4" xfId="362"/>
    <cellStyle name="_Project Model Form Links" xfId="363"/>
    <cellStyle name="_Project Model Form Links_union gas excel" xfId="364"/>
    <cellStyle name="_Project Poivre Dec 2006v48_rome_OM_stepdown" xfId="365"/>
    <cellStyle name="_Renewables_Candice" xfId="366"/>
    <cellStyle name="_Row1" xfId="367"/>
    <cellStyle name="_Row1_Sw98_04" xfId="368"/>
    <cellStyle name="_Row2" xfId="369"/>
    <cellStyle name="_Row2_Sw98_04" xfId="370"/>
    <cellStyle name="_Row2_Sw98_04_20091130_BlueWater_WACC" xfId="371"/>
    <cellStyle name="_Row2_Sw98_04_2010 Template_WACC" xfId="372"/>
    <cellStyle name="_Row2_Sw98_04_2010 Template_WACC_v14" xfId="373"/>
    <cellStyle name="_Row2_Sw98_04_2010 Template_WACC_v16" xfId="374"/>
    <cellStyle name="_Row2_Sw98_04_2010 Template_WACC_v17" xfId="375"/>
    <cellStyle name="_Row2_Sw98_04_2010 Template_WACC_v18" xfId="376"/>
    <cellStyle name="_Row2_Sw98_04_2010 Template_WACC_v22" xfId="377"/>
    <cellStyle name="_Row2_Sw98_04_2010 Template_WACC_v28" xfId="378"/>
    <cellStyle name="_Row2_Sw98_04_2010 Template_WACC_v3" xfId="379"/>
    <cellStyle name="_Row2_Sw98_04_2010 Template_WACC_v5" xfId="380"/>
    <cellStyle name="_Row2_Sw98_04_2010 Template_WACC_v7" xfId="381"/>
    <cellStyle name="_Row2_Sw98_04_aaa" xfId="382"/>
    <cellStyle name="_Row3" xfId="383"/>
    <cellStyle name="_Row3_Sw98_04" xfId="384"/>
    <cellStyle name="_Row4" xfId="385"/>
    <cellStyle name="_Row4_Sw98_04" xfId="386"/>
    <cellStyle name="_Row5" xfId="387"/>
    <cellStyle name="_Row5_Sw98_04" xfId="388"/>
    <cellStyle name="_Row6" xfId="389"/>
    <cellStyle name="_Row6_Sw98_04" xfId="390"/>
    <cellStyle name="_Row6_Sw98_04_20091130_BlueWater_WACC" xfId="391"/>
    <cellStyle name="_Row6_Sw98_04_2010 Template_WACC" xfId="392"/>
    <cellStyle name="_Row6_Sw98_04_2010 Template_WACC_v14" xfId="393"/>
    <cellStyle name="_Row6_Sw98_04_2010 Template_WACC_v16" xfId="394"/>
    <cellStyle name="_Row6_Sw98_04_2010 Template_WACC_v17" xfId="395"/>
    <cellStyle name="_Row6_Sw98_04_2010 Template_WACC_v18" xfId="396"/>
    <cellStyle name="_Row6_Sw98_04_2010 Template_WACC_v22" xfId="397"/>
    <cellStyle name="_Row6_Sw98_04_2010 Template_WACC_v28" xfId="398"/>
    <cellStyle name="_Row6_Sw98_04_2010 Template_WACC_v3" xfId="399"/>
    <cellStyle name="_Row6_Sw98_04_2010 Template_WACC_v5" xfId="400"/>
    <cellStyle name="_Row6_Sw98_04_2010 Template_WACC_v7" xfId="401"/>
    <cellStyle name="_Row6_Sw98_04_aaa" xfId="402"/>
    <cellStyle name="_Row7" xfId="403"/>
    <cellStyle name="_Row7_Sw98_04" xfId="404"/>
    <cellStyle name="_Row7_Sw98_04_20091130_BlueWater_WACC" xfId="405"/>
    <cellStyle name="_Row7_Sw98_04_2010 Template_WACC" xfId="406"/>
    <cellStyle name="_Row7_Sw98_04_2010 Template_WACC_v14" xfId="407"/>
    <cellStyle name="_Row7_Sw98_04_2010 Template_WACC_v16" xfId="408"/>
    <cellStyle name="_Row7_Sw98_04_2010 Template_WACC_v17" xfId="409"/>
    <cellStyle name="_Row7_Sw98_04_2010 Template_WACC_v18" xfId="410"/>
    <cellStyle name="_Row7_Sw98_04_2010 Template_WACC_v22" xfId="411"/>
    <cellStyle name="_Row7_Sw98_04_2010 Template_WACC_v28" xfId="412"/>
    <cellStyle name="_Row7_Sw98_04_2010 Template_WACC_v3" xfId="413"/>
    <cellStyle name="_Row7_Sw98_04_2010 Template_WACC_v5" xfId="414"/>
    <cellStyle name="_Row7_Sw98_04_2010 Template_WACC_v7" xfId="415"/>
    <cellStyle name="_Row7_Sw98_04_aaa" xfId="416"/>
    <cellStyle name="_Scenario Analysis" xfId="417"/>
    <cellStyle name="_SDDP" xfId="418"/>
    <cellStyle name="_SDDP 2" xfId="419"/>
    <cellStyle name="_Sheet1" xfId="420"/>
    <cellStyle name="_Sheet1 2" xfId="421"/>
    <cellStyle name="_Sheet1_CCA ABN CFCM standard (market analysis)" xfId="422"/>
    <cellStyle name="_Songas Monthly 20-11-03 AOP" xfId="423"/>
    <cellStyle name="_Songas Monthly 20-11-03 AOP 2" xfId="424"/>
    <cellStyle name="_Spirent Network Products Comps" xfId="425"/>
    <cellStyle name="_StandardStatements Template" xfId="426"/>
    <cellStyle name="_StandardStatements Template (2)" xfId="427"/>
    <cellStyle name="_StandardStatements Template (2) 2" xfId="428"/>
    <cellStyle name="_StandardStatements Template 10" xfId="429"/>
    <cellStyle name="_StandardStatements Template 11" xfId="430"/>
    <cellStyle name="_StandardStatements Template 12" xfId="431"/>
    <cellStyle name="_StandardStatements Template 13" xfId="432"/>
    <cellStyle name="_StandardStatements Template 14" xfId="433"/>
    <cellStyle name="_StandardStatements Template 15" xfId="434"/>
    <cellStyle name="_StandardStatements Template 16" xfId="435"/>
    <cellStyle name="_StandardStatements Template 17" xfId="436"/>
    <cellStyle name="_StandardStatements Template 18" xfId="437"/>
    <cellStyle name="_StandardStatements Template 19" xfId="438"/>
    <cellStyle name="_StandardStatements Template 2" xfId="439"/>
    <cellStyle name="_StandardStatements Template 20" xfId="440"/>
    <cellStyle name="_StandardStatements Template 3" xfId="441"/>
    <cellStyle name="_StandardStatements Template 4" xfId="442"/>
    <cellStyle name="_StandardStatements Template 5" xfId="443"/>
    <cellStyle name="_StandardStatements Template 6" xfId="444"/>
    <cellStyle name="_StandardStatements Template 7" xfId="445"/>
    <cellStyle name="_StandardStatements Template 8" xfId="446"/>
    <cellStyle name="_StandardStatements Template 9" xfId="447"/>
    <cellStyle name="_SubHeading" xfId="448"/>
    <cellStyle name="_SubHeading 2" xfId="449"/>
    <cellStyle name="_SubHeading_prestemp" xfId="450"/>
    <cellStyle name="_SubHeading_prestemp_20091130_BlueWater_WACC" xfId="451"/>
    <cellStyle name="_SubHeading_prestemp_2010 Template_WACC" xfId="452"/>
    <cellStyle name="_SubHeading_prestemp_2010 Template_WACC_v14" xfId="453"/>
    <cellStyle name="_SubHeading_prestemp_2010 Template_WACC_v16" xfId="454"/>
    <cellStyle name="_SubHeading_prestemp_2010 Template_WACC_v17" xfId="455"/>
    <cellStyle name="_SubHeading_prestemp_2010 Template_WACC_v18" xfId="456"/>
    <cellStyle name="_SubHeading_prestemp_2010 Template_WACC_v22" xfId="457"/>
    <cellStyle name="_SubHeading_prestemp_2010 Template_WACC_v28" xfId="458"/>
    <cellStyle name="_SubHeading_prestemp_2010 Template_WACC_v3" xfId="459"/>
    <cellStyle name="_SubHeading_prestemp_2010 Template_WACC_v5" xfId="460"/>
    <cellStyle name="_SubHeading_prestemp_2010 Template_WACC_v7" xfId="461"/>
    <cellStyle name="_SubHeading_prestemp_aaa" xfId="462"/>
    <cellStyle name="_SubHeading_prestemp_Samba DCF v25 (New Business Plan) 2003" xfId="463"/>
    <cellStyle name="_Sullivan Consolidation Format" xfId="464"/>
    <cellStyle name="_Sullivan Consolidation Format 2" xfId="465"/>
    <cellStyle name="_Table" xfId="466"/>
    <cellStyle name="_Table 2" xfId="467"/>
    <cellStyle name="_Table_08 Socrates DCF and IRR Analysis" xfId="468"/>
    <cellStyle name="_Table_Book1" xfId="469"/>
    <cellStyle name="_Table_Samba DCF v25 (New Business Plan) 2003" xfId="470"/>
    <cellStyle name="_Table_Samba DCF v25 (New Business Plan) 2003 2" xfId="471"/>
    <cellStyle name="_TableHead" xfId="472"/>
    <cellStyle name="_TableHead 2" xfId="473"/>
    <cellStyle name="_TableHead 2 2" xfId="474"/>
    <cellStyle name="_TableRowHead" xfId="475"/>
    <cellStyle name="_TableRowHead 2" xfId="476"/>
    <cellStyle name="_TableRowHead 3" xfId="477"/>
    <cellStyle name="_TableSuperHead" xfId="478"/>
    <cellStyle name="_TableSuperHead 2" xfId="479"/>
    <cellStyle name="_TableSuperHead_Book1" xfId="480"/>
    <cellStyle name="_TableSuperHead_Samba DCF v25 (New Business Plan) 2003" xfId="481"/>
    <cellStyle name="_Tax Rate" xfId="482"/>
    <cellStyle name="_TIE Consolidated 09-18-00 c2 Teco" xfId="483"/>
    <cellStyle name="_TIE Consolidated 09-18-00 c2 Teco_union gas excel" xfId="484"/>
    <cellStyle name="_Trading multiples 20080703" xfId="485"/>
    <cellStyle name="_UMaAG Valuation_v15 fixed debt c" xfId="486"/>
    <cellStyle name="_union gas excel" xfId="487"/>
    <cellStyle name="_Volkswind Gesamt 191006" xfId="488"/>
    <cellStyle name="_WACC" xfId="489"/>
    <cellStyle name="_WACC DKIB 250507" xfId="490"/>
    <cellStyle name="_WACC Fórmulas" xfId="491"/>
    <cellStyle name="_WACC Swiss Assets" xfId="492"/>
    <cellStyle name="_West Michigan 0800 v1 test" xfId="493"/>
    <cellStyle name="_West Michigan 0800 v1 test_union gas excel" xfId="494"/>
    <cellStyle name="_Working papers_Flamingo_240507" xfId="495"/>
    <cellStyle name="~Capacity (0)" xfId="496"/>
    <cellStyle name="~Capacity (1)" xfId="497"/>
    <cellStyle name="~Escalation" xfId="498"/>
    <cellStyle name="~Gas (0)" xfId="499"/>
    <cellStyle name="~Gas Price" xfId="500"/>
    <cellStyle name="~Power (0)" xfId="501"/>
    <cellStyle name="~Power Price" xfId="502"/>
    <cellStyle name="£ BP" xfId="503"/>
    <cellStyle name="¥ JY" xfId="504"/>
    <cellStyle name="+/- 1dpl" xfId="505"/>
    <cellStyle name="+/- 1dpl 2" xfId="506"/>
    <cellStyle name="+/-pct 1dpl" xfId="507"/>
    <cellStyle name="+/-pct 1dpl 2" xfId="508"/>
    <cellStyle name="=C:\WINNT35\SYSTEM32\COMMAND.COM" xfId="509"/>
    <cellStyle name="0,0" xfId="510"/>
    <cellStyle name="0,0_x000d__x000a_NA_x000d__x000a_" xfId="511"/>
    <cellStyle name="0,0%" xfId="512"/>
    <cellStyle name="0,00x" xfId="513"/>
    <cellStyle name="0.0" xfId="514"/>
    <cellStyle name="0.0%" xfId="515"/>
    <cellStyle name="0.00" xfId="516"/>
    <cellStyle name="0.00%" xfId="517"/>
    <cellStyle name="000" xfId="518"/>
    <cellStyle name="000,s" xfId="519"/>
    <cellStyle name="0dpl" xfId="520"/>
    <cellStyle name="0dpl 2" xfId="521"/>
    <cellStyle name="1" xfId="522"/>
    <cellStyle name="1,comma" xfId="523"/>
    <cellStyle name="1_09.08.03_Wizard_A" xfId="524"/>
    <cellStyle name="1_09.08.03_Wizard_A_20091130_BlueWater_WACC" xfId="525"/>
    <cellStyle name="1_09.08.03_Wizard_A_2010 Template_WACC" xfId="526"/>
    <cellStyle name="1_09.08.03_Wizard_A_2010 Template_WACC_v14" xfId="527"/>
    <cellStyle name="1_09.08.03_Wizard_A_2010 Template_WACC_v16" xfId="528"/>
    <cellStyle name="1_09.08.03_Wizard_A_2010 Template_WACC_v17" xfId="529"/>
    <cellStyle name="1_09.08.03_Wizard_A_2010 Template_WACC_v18" xfId="530"/>
    <cellStyle name="1_09.08.03_Wizard_A_2010 Template_WACC_v22" xfId="531"/>
    <cellStyle name="1_09.08.03_Wizard_A_2010 Template_WACC_v28" xfId="532"/>
    <cellStyle name="1_09.08.03_Wizard_A_2010 Template_WACC_v3" xfId="533"/>
    <cellStyle name="1_09.08.03_Wizard_A_2010 Template_WACC_v5" xfId="534"/>
    <cellStyle name="1_09.08.03_Wizard_A_2010 Template_WACC_v7" xfId="535"/>
    <cellStyle name="1_09.08.03_Wizard_A_aaa" xfId="536"/>
    <cellStyle name="1_09.08.03_Wizard_Meeting FINAL HC Model" xfId="537"/>
    <cellStyle name="1_09.08.03_Wizard_Meeting FINAL HC Model_20091130_BlueWater_WACC" xfId="538"/>
    <cellStyle name="1_09.08.03_Wizard_Meeting FINAL HC Model_2010 Template_WACC" xfId="539"/>
    <cellStyle name="1_09.08.03_Wizard_Meeting FINAL HC Model_2010 Template_WACC_v14" xfId="540"/>
    <cellStyle name="1_09.08.03_Wizard_Meeting FINAL HC Model_2010 Template_WACC_v16" xfId="541"/>
    <cellStyle name="1_09.08.03_Wizard_Meeting FINAL HC Model_2010 Template_WACC_v17" xfId="542"/>
    <cellStyle name="1_09.08.03_Wizard_Meeting FINAL HC Model_2010 Template_WACC_v18" xfId="543"/>
    <cellStyle name="1_09.08.03_Wizard_Meeting FINAL HC Model_2010 Template_WACC_v22" xfId="544"/>
    <cellStyle name="1_09.08.03_Wizard_Meeting FINAL HC Model_2010 Template_WACC_v28" xfId="545"/>
    <cellStyle name="1_09.08.03_Wizard_Meeting FINAL HC Model_2010 Template_WACC_v3" xfId="546"/>
    <cellStyle name="1_09.08.03_Wizard_Meeting FINAL HC Model_2010 Template_WACC_v5" xfId="547"/>
    <cellStyle name="1_09.08.03_Wizard_Meeting FINAL HC Model_2010 Template_WACC_v7" xfId="548"/>
    <cellStyle name="1_09.08.03_Wizard_Meeting FINAL HC Model_aaa" xfId="549"/>
    <cellStyle name="1_20091130_BlueWater_WACC" xfId="550"/>
    <cellStyle name="1_2010 Template_WACC" xfId="551"/>
    <cellStyle name="1_2010 Template_WACC_v14" xfId="552"/>
    <cellStyle name="1_2010 Template_WACC_v16" xfId="553"/>
    <cellStyle name="1_2010 Template_WACC_v17" xfId="554"/>
    <cellStyle name="1_2010 Template_WACC_v18" xfId="555"/>
    <cellStyle name="1_2010 Template_WACC_v22" xfId="556"/>
    <cellStyle name="1_2010 Template_WACC_v28" xfId="557"/>
    <cellStyle name="1_2010 Template_WACC_v3" xfId="558"/>
    <cellStyle name="1_2010 Template_WACC_v5" xfId="559"/>
    <cellStyle name="1_2010 Template_WACC_v7" xfId="560"/>
    <cellStyle name="1_aaa" xfId="561"/>
    <cellStyle name="1_Answers" xfId="562"/>
    <cellStyle name="1_Answers_20091130_BlueWater_WACC" xfId="563"/>
    <cellStyle name="1_Answers_2010 Template_WACC" xfId="564"/>
    <cellStyle name="1_Answers_2010 Template_WACC_v14" xfId="565"/>
    <cellStyle name="1_Answers_2010 Template_WACC_v16" xfId="566"/>
    <cellStyle name="1_Answers_2010 Template_WACC_v17" xfId="567"/>
    <cellStyle name="1_Answers_2010 Template_WACC_v18" xfId="568"/>
    <cellStyle name="1_Answers_2010 Template_WACC_v22" xfId="569"/>
    <cellStyle name="1_Answers_2010 Template_WACC_v28" xfId="570"/>
    <cellStyle name="1_Answers_2010 Template_WACC_v3" xfId="571"/>
    <cellStyle name="1_Answers_2010 Template_WACC_v5" xfId="572"/>
    <cellStyle name="1_Answers_2010 Template_WACC_v7" xfId="573"/>
    <cellStyle name="1_Answers_aaa" xfId="574"/>
    <cellStyle name="1_Bompreco model 9-9-03" xfId="575"/>
    <cellStyle name="1_Bompreco model 9-9-03_20091130_BlueWater_WACC" xfId="576"/>
    <cellStyle name="1_Bompreco model 9-9-03_2010 Template_WACC" xfId="577"/>
    <cellStyle name="1_Bompreco model 9-9-03_2010 Template_WACC_v14" xfId="578"/>
    <cellStyle name="1_Bompreco model 9-9-03_2010 Template_WACC_v16" xfId="579"/>
    <cellStyle name="1_Bompreco model 9-9-03_2010 Template_WACC_v17" xfId="580"/>
    <cellStyle name="1_Bompreco model 9-9-03_2010 Template_WACC_v18" xfId="581"/>
    <cellStyle name="1_Bompreco model 9-9-03_2010 Template_WACC_v22" xfId="582"/>
    <cellStyle name="1_Bompreco model 9-9-03_2010 Template_WACC_v28" xfId="583"/>
    <cellStyle name="1_Bompreco model 9-9-03_2010 Template_WACC_v3" xfId="584"/>
    <cellStyle name="1_Bompreco model 9-9-03_2010 Template_WACC_v5" xfId="585"/>
    <cellStyle name="1_Bompreco model 9-9-03_2010 Template_WACC_v7" xfId="586"/>
    <cellStyle name="1_Bompreco model 9-9-03_aaa" xfId="587"/>
    <cellStyle name="1_G. Barbosa model 9-9-03" xfId="588"/>
    <cellStyle name="1_G. Barbosa model 9-9-03_20091130_BlueWater_WACC" xfId="589"/>
    <cellStyle name="1_G. Barbosa model 9-9-03_2010 Template_WACC" xfId="590"/>
    <cellStyle name="1_G. Barbosa model 9-9-03_2010 Template_WACC_v14" xfId="591"/>
    <cellStyle name="1_G. Barbosa model 9-9-03_2010 Template_WACC_v16" xfId="592"/>
    <cellStyle name="1_G. Barbosa model 9-9-03_2010 Template_WACC_v17" xfId="593"/>
    <cellStyle name="1_G. Barbosa model 9-9-03_2010 Template_WACC_v18" xfId="594"/>
    <cellStyle name="1_G. Barbosa model 9-9-03_2010 Template_WACC_v22" xfId="595"/>
    <cellStyle name="1_G. Barbosa model 9-9-03_2010 Template_WACC_v28" xfId="596"/>
    <cellStyle name="1_G. Barbosa model 9-9-03_2010 Template_WACC_v3" xfId="597"/>
    <cellStyle name="1_G. Barbosa model 9-9-03_2010 Template_WACC_v5" xfId="598"/>
    <cellStyle name="1_G. Barbosa model 9-9-03_2010 Template_WACC_v7" xfId="599"/>
    <cellStyle name="1_G. Barbosa model 9-9-03_aaa" xfId="600"/>
    <cellStyle name="1_IRR Calculation for Brazil Retail Assets (Perp)" xfId="601"/>
    <cellStyle name="1_Model 10-7-99" xfId="602"/>
    <cellStyle name="1_Model 10-7-99_20091130_BlueWater_WACC" xfId="603"/>
    <cellStyle name="1_Model 10-7-99_2010 Template_WACC" xfId="604"/>
    <cellStyle name="1_Model 10-7-99_2010 Template_WACC_v14" xfId="605"/>
    <cellStyle name="1_Model 10-7-99_2010 Template_WACC_v16" xfId="606"/>
    <cellStyle name="1_Model 10-7-99_2010 Template_WACC_v17" xfId="607"/>
    <cellStyle name="1_Model 10-7-99_2010 Template_WACC_v18" xfId="608"/>
    <cellStyle name="1_Model 10-7-99_2010 Template_WACC_v22" xfId="609"/>
    <cellStyle name="1_Model 10-7-99_2010 Template_WACC_v28" xfId="610"/>
    <cellStyle name="1_Model 10-7-99_2010 Template_WACC_v3" xfId="611"/>
    <cellStyle name="1_Model 10-7-99_2010 Template_WACC_v5" xfId="612"/>
    <cellStyle name="1_Model 10-7-99_2010 Template_WACC_v7" xfId="613"/>
    <cellStyle name="1_Model 10-7-99_aaa" xfId="614"/>
    <cellStyle name="10" xfId="615"/>
    <cellStyle name="1Decimal" xfId="616"/>
    <cellStyle name="1dpl" xfId="617"/>
    <cellStyle name="1dpl 2" xfId="618"/>
    <cellStyle name="2 Date" xfId="619"/>
    <cellStyle name="20 % - Akzent1" xfId="620"/>
    <cellStyle name="20 % - Akzent2" xfId="621"/>
    <cellStyle name="20 % - Akzent3" xfId="622"/>
    <cellStyle name="20 % - Akzent4" xfId="623"/>
    <cellStyle name="20 % - Akzent5" xfId="624"/>
    <cellStyle name="20 % - Akzent6" xfId="625"/>
    <cellStyle name="20 % - Markeringsfarve1" xfId="626"/>
    <cellStyle name="20 % - Markeringsfarve2" xfId="627"/>
    <cellStyle name="20 % - Markeringsfarve3" xfId="628"/>
    <cellStyle name="20 % - Markeringsfarve4" xfId="629"/>
    <cellStyle name="20 % - Markeringsfarve5" xfId="630"/>
    <cellStyle name="20 % - Markeringsfarve6" xfId="631"/>
    <cellStyle name="20% - Accent1 2" xfId="632"/>
    <cellStyle name="20% - Accent1 2 2" xfId="633"/>
    <cellStyle name="20% - Accent1 3" xfId="634"/>
    <cellStyle name="20% - Accent1 4" xfId="635"/>
    <cellStyle name="20% - Accent2 2" xfId="636"/>
    <cellStyle name="20% - Accent2 2 2" xfId="637"/>
    <cellStyle name="20% - Accent2 3" xfId="638"/>
    <cellStyle name="20% - Accent2 4" xfId="639"/>
    <cellStyle name="20% - Accent3 2" xfId="640"/>
    <cellStyle name="20% - Accent3 2 2" xfId="641"/>
    <cellStyle name="20% - Accent3 3" xfId="642"/>
    <cellStyle name="20% - Accent3 4" xfId="643"/>
    <cellStyle name="20% - Accent4 2" xfId="644"/>
    <cellStyle name="20% - Accent4 2 2" xfId="645"/>
    <cellStyle name="20% - Accent4 3" xfId="646"/>
    <cellStyle name="20% - Accent4 4" xfId="647"/>
    <cellStyle name="20% - Accent5 2" xfId="648"/>
    <cellStyle name="20% - Accent5 2 2" xfId="649"/>
    <cellStyle name="20% - Accent5 3" xfId="650"/>
    <cellStyle name="20% - Accent5 4" xfId="651"/>
    <cellStyle name="20% - Accent6 2" xfId="652"/>
    <cellStyle name="20% - Accent6 2 2" xfId="653"/>
    <cellStyle name="20% - Accent6 3" xfId="654"/>
    <cellStyle name="20% - Accent6 4" xfId="655"/>
    <cellStyle name="20% - Akzent1" xfId="656"/>
    <cellStyle name="20% - Akzent2" xfId="657"/>
    <cellStyle name="20% - Akzent3" xfId="658"/>
    <cellStyle name="20% - Akzent4" xfId="659"/>
    <cellStyle name="20% - Akzent5" xfId="660"/>
    <cellStyle name="20% - Akzent6" xfId="661"/>
    <cellStyle name="2Decimals" xfId="662"/>
    <cellStyle name="2dpl" xfId="663"/>
    <cellStyle name="2dpl 2" xfId="664"/>
    <cellStyle name="3Decimals" xfId="665"/>
    <cellStyle name="40 % - Akzent1" xfId="666"/>
    <cellStyle name="40 % - Akzent2" xfId="667"/>
    <cellStyle name="40 % - Akzent3" xfId="668"/>
    <cellStyle name="40 % - Akzent4" xfId="669"/>
    <cellStyle name="40 % - Akzent5" xfId="670"/>
    <cellStyle name="40 % - Akzent6" xfId="671"/>
    <cellStyle name="40 % - Markeringsfarve1" xfId="672"/>
    <cellStyle name="40 % - Markeringsfarve2" xfId="673"/>
    <cellStyle name="40 % - Markeringsfarve3" xfId="674"/>
    <cellStyle name="40 % - Markeringsfarve4" xfId="675"/>
    <cellStyle name="40 % - Markeringsfarve5" xfId="676"/>
    <cellStyle name="40 % - Markeringsfarve6" xfId="677"/>
    <cellStyle name="40% - Accent1 2" xfId="678"/>
    <cellStyle name="40% - Accent1 2 2" xfId="679"/>
    <cellStyle name="40% - Accent1 3" xfId="680"/>
    <cellStyle name="40% - Accent1 4" xfId="681"/>
    <cellStyle name="40% - Accent2 2" xfId="682"/>
    <cellStyle name="40% - Accent2 2 2" xfId="683"/>
    <cellStyle name="40% - Accent2 3" xfId="684"/>
    <cellStyle name="40% - Accent2 4" xfId="685"/>
    <cellStyle name="40% - Accent3 2" xfId="686"/>
    <cellStyle name="40% - Accent3 2 2" xfId="687"/>
    <cellStyle name="40% - Accent3 3" xfId="688"/>
    <cellStyle name="40% - Accent3 4" xfId="689"/>
    <cellStyle name="40% - Accent4 2" xfId="690"/>
    <cellStyle name="40% - Accent4 2 2" xfId="691"/>
    <cellStyle name="40% - Accent4 3" xfId="692"/>
    <cellStyle name="40% - Accent4 4" xfId="693"/>
    <cellStyle name="40% - Accent5 2" xfId="694"/>
    <cellStyle name="40% - Accent5 2 2" xfId="695"/>
    <cellStyle name="40% - Accent5 3" xfId="696"/>
    <cellStyle name="40% - Accent5 4" xfId="697"/>
    <cellStyle name="40% - Accent6 2" xfId="698"/>
    <cellStyle name="40% - Accent6 2 2" xfId="699"/>
    <cellStyle name="40% - Accent6 3" xfId="700"/>
    <cellStyle name="40% - Accent6 4" xfId="701"/>
    <cellStyle name="40% - Akzent1" xfId="702"/>
    <cellStyle name="40% - Akzent2" xfId="703"/>
    <cellStyle name="40% - Akzent3" xfId="704"/>
    <cellStyle name="40% - Akzent4" xfId="705"/>
    <cellStyle name="40% - Akzent5" xfId="706"/>
    <cellStyle name="40% - Akzent6" xfId="707"/>
    <cellStyle name="4Decimals" xfId="708"/>
    <cellStyle name="60 % - Akzent1" xfId="709"/>
    <cellStyle name="60 % - Akzent2" xfId="710"/>
    <cellStyle name="60 % - Akzent3" xfId="711"/>
    <cellStyle name="60 % - Akzent4" xfId="712"/>
    <cellStyle name="60 % - Akzent5" xfId="713"/>
    <cellStyle name="60 % - Akzent6" xfId="714"/>
    <cellStyle name="60 % - Markeringsfarve1" xfId="715"/>
    <cellStyle name="60 % - Markeringsfarve2" xfId="716"/>
    <cellStyle name="60 % - Markeringsfarve3" xfId="717"/>
    <cellStyle name="60 % - Markeringsfarve4" xfId="718"/>
    <cellStyle name="60 % - Markeringsfarve5" xfId="719"/>
    <cellStyle name="60 % - Markeringsfarve6" xfId="720"/>
    <cellStyle name="60% - Accent1 2" xfId="721"/>
    <cellStyle name="60% - Accent1 2 2" xfId="722"/>
    <cellStyle name="60% - Accent1 3" xfId="723"/>
    <cellStyle name="60% - Accent1 4" xfId="724"/>
    <cellStyle name="60% - Accent2 2" xfId="725"/>
    <cellStyle name="60% - Accent2 2 2" xfId="726"/>
    <cellStyle name="60% - Accent2 3" xfId="727"/>
    <cellStyle name="60% - Accent2 4" xfId="728"/>
    <cellStyle name="60% - Accent3 2" xfId="729"/>
    <cellStyle name="60% - Accent3 2 2" xfId="730"/>
    <cellStyle name="60% - Accent3 3" xfId="731"/>
    <cellStyle name="60% - Accent3 4" xfId="732"/>
    <cellStyle name="60% - Accent4 2" xfId="733"/>
    <cellStyle name="60% - Accent4 2 2" xfId="734"/>
    <cellStyle name="60% - Accent4 3" xfId="735"/>
    <cellStyle name="60% - Accent4 4" xfId="736"/>
    <cellStyle name="60% - Accent5 2" xfId="737"/>
    <cellStyle name="60% - Accent5 2 2" xfId="738"/>
    <cellStyle name="60% - Accent5 3" xfId="739"/>
    <cellStyle name="60% - Accent5 4" xfId="740"/>
    <cellStyle name="60% - Accent6 2" xfId="741"/>
    <cellStyle name="60% - Accent6 2 2" xfId="742"/>
    <cellStyle name="60% - Accent6 3" xfId="743"/>
    <cellStyle name="60% - Accent6 4" xfId="744"/>
    <cellStyle name="60% - Akzent1" xfId="745"/>
    <cellStyle name="60% - Akzent2" xfId="746"/>
    <cellStyle name="60% - Akzent3" xfId="747"/>
    <cellStyle name="60% - Akzent4" xfId="748"/>
    <cellStyle name="60% - Akzent5" xfId="749"/>
    <cellStyle name="60% - Akzent6" xfId="750"/>
    <cellStyle name="A" xfId="751"/>
    <cellStyle name="A3 297 x 420 mm" xfId="752"/>
    <cellStyle name="Accent1 - 20%" xfId="753"/>
    <cellStyle name="Accent1 - 40%" xfId="754"/>
    <cellStyle name="Accent1 - 60%" xfId="755"/>
    <cellStyle name="Accent1 10" xfId="756"/>
    <cellStyle name="Accent1 11" xfId="757"/>
    <cellStyle name="Accent1 12" xfId="758"/>
    <cellStyle name="Accent1 13" xfId="759"/>
    <cellStyle name="Accent1 14" xfId="760"/>
    <cellStyle name="Accent1 15" xfId="761"/>
    <cellStyle name="Accent1 16" xfId="762"/>
    <cellStyle name="Accent1 17" xfId="763"/>
    <cellStyle name="Accent1 18" xfId="764"/>
    <cellStyle name="Accent1 19" xfId="765"/>
    <cellStyle name="Accent1 2" xfId="766"/>
    <cellStyle name="Accent1 2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3" xfId="777"/>
    <cellStyle name="Accent1 4" xfId="778"/>
    <cellStyle name="Accent1 5" xfId="779"/>
    <cellStyle name="Accent1 6" xfId="780"/>
    <cellStyle name="Accent1 7" xfId="781"/>
    <cellStyle name="Accent1 8" xfId="782"/>
    <cellStyle name="Accent1 9" xfId="783"/>
    <cellStyle name="Accent2 - 20%" xfId="784"/>
    <cellStyle name="Accent2 - 40%" xfId="785"/>
    <cellStyle name="Accent2 - 60%" xfId="786"/>
    <cellStyle name="Accent2 10" xfId="787"/>
    <cellStyle name="Accent2 11" xfId="788"/>
    <cellStyle name="Accent2 12" xfId="789"/>
    <cellStyle name="Accent2 13" xfId="790"/>
    <cellStyle name="Accent2 14" xfId="791"/>
    <cellStyle name="Accent2 15" xfId="792"/>
    <cellStyle name="Accent2 16" xfId="793"/>
    <cellStyle name="Accent2 17" xfId="794"/>
    <cellStyle name="Accent2 18" xfId="795"/>
    <cellStyle name="Accent2 19" xfId="796"/>
    <cellStyle name="Accent2 2" xfId="797"/>
    <cellStyle name="Accent2 2 2" xfId="798"/>
    <cellStyle name="Accent2 20" xfId="799"/>
    <cellStyle name="Accent2 21" xfId="800"/>
    <cellStyle name="Accent2 22" xfId="801"/>
    <cellStyle name="Accent2 23" xfId="802"/>
    <cellStyle name="Accent2 24" xfId="803"/>
    <cellStyle name="Accent2 25" xfId="804"/>
    <cellStyle name="Accent2 26" xfId="805"/>
    <cellStyle name="Accent2 27" xfId="806"/>
    <cellStyle name="Accent2 28" xfId="807"/>
    <cellStyle name="Accent2 3" xfId="808"/>
    <cellStyle name="Accent2 4" xfId="809"/>
    <cellStyle name="Accent2 5" xfId="810"/>
    <cellStyle name="Accent2 6" xfId="811"/>
    <cellStyle name="Accent2 7" xfId="812"/>
    <cellStyle name="Accent2 8" xfId="813"/>
    <cellStyle name="Accent2 9" xfId="814"/>
    <cellStyle name="Accent3 - 20%" xfId="815"/>
    <cellStyle name="Accent3 - 40%" xfId="816"/>
    <cellStyle name="Accent3 - 60%" xfId="817"/>
    <cellStyle name="Accent3 10" xfId="818"/>
    <cellStyle name="Accent3 11" xfId="819"/>
    <cellStyle name="Accent3 12" xfId="820"/>
    <cellStyle name="Accent3 13" xfId="821"/>
    <cellStyle name="Accent3 14" xfId="822"/>
    <cellStyle name="Accent3 15" xfId="823"/>
    <cellStyle name="Accent3 16" xfId="824"/>
    <cellStyle name="Accent3 17" xfId="825"/>
    <cellStyle name="Accent3 18" xfId="826"/>
    <cellStyle name="Accent3 19" xfId="827"/>
    <cellStyle name="Accent3 2" xfId="828"/>
    <cellStyle name="Accent3 2 2" xfId="829"/>
    <cellStyle name="Accent3 20" xfId="830"/>
    <cellStyle name="Accent3 21" xfId="831"/>
    <cellStyle name="Accent3 22" xfId="832"/>
    <cellStyle name="Accent3 23" xfId="833"/>
    <cellStyle name="Accent3 24" xfId="834"/>
    <cellStyle name="Accent3 25" xfId="835"/>
    <cellStyle name="Accent3 26" xfId="836"/>
    <cellStyle name="Accent3 27" xfId="837"/>
    <cellStyle name="Accent3 28" xfId="838"/>
    <cellStyle name="Accent3 3" xfId="839"/>
    <cellStyle name="Accent3 4" xfId="840"/>
    <cellStyle name="Accent3 5" xfId="841"/>
    <cellStyle name="Accent3 6" xfId="842"/>
    <cellStyle name="Accent3 7" xfId="843"/>
    <cellStyle name="Accent3 8" xfId="844"/>
    <cellStyle name="Accent3 9" xfId="845"/>
    <cellStyle name="Accent4 - 20%" xfId="846"/>
    <cellStyle name="Accent4 - 40%" xfId="847"/>
    <cellStyle name="Accent4 - 60%" xfId="848"/>
    <cellStyle name="Accent4 10" xfId="849"/>
    <cellStyle name="Accent4 11" xfId="850"/>
    <cellStyle name="Accent4 12" xfId="851"/>
    <cellStyle name="Accent4 13" xfId="852"/>
    <cellStyle name="Accent4 14" xfId="853"/>
    <cellStyle name="Accent4 15" xfId="854"/>
    <cellStyle name="Accent4 16" xfId="855"/>
    <cellStyle name="Accent4 17" xfId="856"/>
    <cellStyle name="Accent4 18" xfId="857"/>
    <cellStyle name="Accent4 19" xfId="858"/>
    <cellStyle name="Accent4 2" xfId="859"/>
    <cellStyle name="Accent4 2 2" xfId="860"/>
    <cellStyle name="Accent4 20" xfId="861"/>
    <cellStyle name="Accent4 21" xfId="862"/>
    <cellStyle name="Accent4 22" xfId="863"/>
    <cellStyle name="Accent4 23" xfId="864"/>
    <cellStyle name="Accent4 24" xfId="865"/>
    <cellStyle name="Accent4 25" xfId="866"/>
    <cellStyle name="Accent4 26" xfId="867"/>
    <cellStyle name="Accent4 27" xfId="868"/>
    <cellStyle name="Accent4 28" xfId="869"/>
    <cellStyle name="Accent4 3" xfId="870"/>
    <cellStyle name="Accent4 4" xfId="871"/>
    <cellStyle name="Accent4 5" xfId="872"/>
    <cellStyle name="Accent4 6" xfId="873"/>
    <cellStyle name="Accent4 7" xfId="874"/>
    <cellStyle name="Accent4 8" xfId="875"/>
    <cellStyle name="Accent4 9" xfId="876"/>
    <cellStyle name="Accent5 - 20%" xfId="877"/>
    <cellStyle name="Accent5 - 40%" xfId="878"/>
    <cellStyle name="Accent5 - 60%" xfId="879"/>
    <cellStyle name="Accent5 10" xfId="880"/>
    <cellStyle name="Accent5 11" xfId="881"/>
    <cellStyle name="Accent5 12" xfId="882"/>
    <cellStyle name="Accent5 13" xfId="883"/>
    <cellStyle name="Accent5 14" xfId="884"/>
    <cellStyle name="Accent5 15" xfId="885"/>
    <cellStyle name="Accent5 16" xfId="886"/>
    <cellStyle name="Accent5 17" xfId="887"/>
    <cellStyle name="Accent5 18" xfId="888"/>
    <cellStyle name="Accent5 19" xfId="889"/>
    <cellStyle name="Accent5 2" xfId="890"/>
    <cellStyle name="Accent5 2 2" xfId="891"/>
    <cellStyle name="Accent5 20" xfId="892"/>
    <cellStyle name="Accent5 21" xfId="893"/>
    <cellStyle name="Accent5 22" xfId="894"/>
    <cellStyle name="Accent5 23" xfId="895"/>
    <cellStyle name="Accent5 24" xfId="896"/>
    <cellStyle name="Accent5 25" xfId="897"/>
    <cellStyle name="Accent5 26" xfId="898"/>
    <cellStyle name="Accent5 27" xfId="899"/>
    <cellStyle name="Accent5 28" xfId="900"/>
    <cellStyle name="Accent5 3" xfId="901"/>
    <cellStyle name="Accent5 4" xfId="902"/>
    <cellStyle name="Accent5 5" xfId="903"/>
    <cellStyle name="Accent5 6" xfId="904"/>
    <cellStyle name="Accent5 7" xfId="905"/>
    <cellStyle name="Accent5 8" xfId="906"/>
    <cellStyle name="Accent5 9" xfId="907"/>
    <cellStyle name="Accent6 - 20%" xfId="908"/>
    <cellStyle name="Accent6 - 40%" xfId="909"/>
    <cellStyle name="Accent6 - 60%" xfId="910"/>
    <cellStyle name="Accent6 10" xfId="911"/>
    <cellStyle name="Accent6 11" xfId="912"/>
    <cellStyle name="Accent6 12" xfId="913"/>
    <cellStyle name="Accent6 13" xfId="914"/>
    <cellStyle name="Accent6 14" xfId="915"/>
    <cellStyle name="Accent6 15" xfId="916"/>
    <cellStyle name="Accent6 16" xfId="917"/>
    <cellStyle name="Accent6 17" xfId="918"/>
    <cellStyle name="Accent6 18" xfId="919"/>
    <cellStyle name="Accent6 19" xfId="920"/>
    <cellStyle name="Accent6 2" xfId="921"/>
    <cellStyle name="Accent6 2 2" xfId="922"/>
    <cellStyle name="Accent6 20" xfId="923"/>
    <cellStyle name="Accent6 21" xfId="924"/>
    <cellStyle name="Accent6 22" xfId="925"/>
    <cellStyle name="Accent6 23" xfId="926"/>
    <cellStyle name="Accent6 24" xfId="927"/>
    <cellStyle name="Accent6 25" xfId="928"/>
    <cellStyle name="Accent6 26" xfId="929"/>
    <cellStyle name="Accent6 27" xfId="930"/>
    <cellStyle name="Accent6 28" xfId="931"/>
    <cellStyle name="Accent6 3" xfId="932"/>
    <cellStyle name="Accent6 4" xfId="933"/>
    <cellStyle name="Accent6 5" xfId="934"/>
    <cellStyle name="Accent6 6" xfId="935"/>
    <cellStyle name="Accent6 7" xfId="936"/>
    <cellStyle name="Accent6 8" xfId="937"/>
    <cellStyle name="Accent6 9" xfId="938"/>
    <cellStyle name="Act_%1" xfId="939"/>
    <cellStyle name="Actual Date" xfId="940"/>
    <cellStyle name="Addon output" xfId="941"/>
    <cellStyle name="Addon output 2" xfId="942"/>
    <cellStyle name="adj_share" xfId="943"/>
    <cellStyle name="Adjustable" xfId="944"/>
    <cellStyle name="Adjusted" xfId="945"/>
    <cellStyle name="AFE" xfId="946"/>
    <cellStyle name="Afjusted" xfId="947"/>
    <cellStyle name="Akzent1" xfId="948"/>
    <cellStyle name="Akzent2" xfId="949"/>
    <cellStyle name="Akzent3" xfId="950"/>
    <cellStyle name="Akzent4" xfId="951"/>
    <cellStyle name="Akzent5" xfId="952"/>
    <cellStyle name="Akzent6" xfId="953"/>
    <cellStyle name="Anlagenspiegel" xfId="954"/>
    <cellStyle name="Array" xfId="955"/>
    <cellStyle name="Array Enter" xfId="956"/>
    <cellStyle name="Array_Edegel-Val" xfId="957"/>
    <cellStyle name="Assumption" xfId="958"/>
    <cellStyle name="Assumptions_Normal" xfId="959"/>
    <cellStyle name="Ausgabe" xfId="960"/>
    <cellStyle name="Ausgabe 2" xfId="961"/>
    <cellStyle name="Austral." xfId="962"/>
    <cellStyle name="Auto" xfId="963"/>
    <cellStyle name="b" xfId="964"/>
    <cellStyle name="b_080306a WACC Analysis - FP" xfId="965"/>
    <cellStyle name="B_BLENHEIM Merger Model Full Blown Transaction CH002" xfId="966"/>
    <cellStyle name="b_LatAm comps - WACC calculation 01Mar07" xfId="967"/>
    <cellStyle name="B_Share price" xfId="968"/>
    <cellStyle name="b_Takeoff DCF v2.2" xfId="969"/>
    <cellStyle name="B_Tax Rate" xfId="970"/>
    <cellStyle name="b_Trading multiples 070709" xfId="971"/>
    <cellStyle name="b_Trading multiples 20080703" xfId="972"/>
    <cellStyle name="b_WACC analysis" xfId="973"/>
    <cellStyle name="Bad 2" xfId="974"/>
    <cellStyle name="Bad 2 2" xfId="975"/>
    <cellStyle name="Bad 3" xfId="976"/>
    <cellStyle name="Banner" xfId="977"/>
    <cellStyle name="Banner 2" xfId="978"/>
    <cellStyle name="Berechnung" xfId="979"/>
    <cellStyle name="Berechnung 2" xfId="980"/>
    <cellStyle name="Berekening" xfId="981"/>
    <cellStyle name="Berekening 2" xfId="982"/>
    <cellStyle name="Berekening 2 2" xfId="983"/>
    <cellStyle name="Berekening 3" xfId="984"/>
    <cellStyle name="Berekening 3 2" xfId="985"/>
    <cellStyle name="Berekening 4" xfId="986"/>
    <cellStyle name="bl" xfId="987"/>
    <cellStyle name="blank" xfId="988"/>
    <cellStyle name="Blue" xfId="989"/>
    <cellStyle name="Blue 1 decimal" xfId="990"/>
    <cellStyle name="blue number" xfId="991"/>
    <cellStyle name="blue shading" xfId="992"/>
    <cellStyle name="blue shading 2" xfId="993"/>
    <cellStyle name="blue_1MW model" xfId="994"/>
    <cellStyle name="bluenodec" xfId="995"/>
    <cellStyle name="bluepercent" xfId="996"/>
    <cellStyle name="Body" xfId="997"/>
    <cellStyle name="Bold/Border" xfId="998"/>
    <cellStyle name="Bol-Data" xfId="999"/>
    <cellStyle name="bolet" xfId="1000"/>
    <cellStyle name="Border" xfId="1001"/>
    <cellStyle name="Border 2" xfId="1002"/>
    <cellStyle name="Border Heavy" xfId="1003"/>
    <cellStyle name="Border Thin" xfId="1004"/>
    <cellStyle name="bps" xfId="1005"/>
    <cellStyle name="Brackets0" xfId="1006"/>
    <cellStyle name="Brackets1" xfId="1007"/>
    <cellStyle name="Brand Align Left Text" xfId="1008"/>
    <cellStyle name="Brand Default" xfId="1009"/>
    <cellStyle name="Brand Percent" xfId="1010"/>
    <cellStyle name="BritPound" xfId="1011"/>
    <cellStyle name="Bullet" xfId="1012"/>
    <cellStyle name="C" xfId="1013"/>
    <cellStyle name="C_Takeoff DCF v2.2" xfId="1014"/>
    <cellStyle name="c_Trading multiples 20080703" xfId="1015"/>
    <cellStyle name="C01_Main head" xfId="1016"/>
    <cellStyle name="C02_Column heads" xfId="1017"/>
    <cellStyle name="C03_Sub head bold" xfId="1018"/>
    <cellStyle name="C04_Head 8.5pt" xfId="1019"/>
    <cellStyle name="C05_Main text" xfId="1020"/>
    <cellStyle name="C06_Figs" xfId="1021"/>
    <cellStyle name="C07_Figs 1 dec percent" xfId="1022"/>
    <cellStyle name="C08_Figs 1 decimal" xfId="1023"/>
    <cellStyle name="C09_Notes" xfId="1024"/>
    <cellStyle name="C10_Figs 2 decimal" xfId="1025"/>
    <cellStyle name="Cabecera 1" xfId="1026"/>
    <cellStyle name="Cabecera 2" xfId="1027"/>
    <cellStyle name="Calc_0dp" xfId="1028"/>
    <cellStyle name="CalcInput" xfId="1029"/>
    <cellStyle name="Calcs" xfId="1030"/>
    <cellStyle name="calculated" xfId="1031"/>
    <cellStyle name="Calculation 2" xfId="1032"/>
    <cellStyle name="Calculation 2 2" xfId="1033"/>
    <cellStyle name="Calculation 2 2 2" xfId="1034"/>
    <cellStyle name="Calculation 3" xfId="1035"/>
    <cellStyle name="Calculation 3 2" xfId="1036"/>
    <cellStyle name="Canada" xfId="1037"/>
    <cellStyle name="Changed no." xfId="1038"/>
    <cellStyle name="Changed no. 2" xfId="1039"/>
    <cellStyle name="Check" xfId="1040"/>
    <cellStyle name="Check Cell 2" xfId="1041"/>
    <cellStyle name="Check Cell 2 2" xfId="1042"/>
    <cellStyle name="Check Cell 3" xfId="1043"/>
    <cellStyle name="claire" xfId="1044"/>
    <cellStyle name="COL HEADINGS" xfId="1045"/>
    <cellStyle name="Column Headings" xfId="1046"/>
    <cellStyle name="ColumnHeading" xfId="1047"/>
    <cellStyle name="ColumnHeading 2" xfId="1048"/>
    <cellStyle name="Comma" xfId="1" builtinId="3"/>
    <cellStyle name="Comma  - Style1" xfId="1049"/>
    <cellStyle name="Comma  - Style2" xfId="1050"/>
    <cellStyle name="Comma  - Style3" xfId="1051"/>
    <cellStyle name="Comma  - Style4" xfId="1052"/>
    <cellStyle name="Comma  - Style5" xfId="1053"/>
    <cellStyle name="Comma  - Style6" xfId="1054"/>
    <cellStyle name="Comma  - Style7" xfId="1055"/>
    <cellStyle name="Comma  - Style8" xfId="1056"/>
    <cellStyle name="comma - currency" xfId="1057"/>
    <cellStyle name="comma - valu" xfId="1058"/>
    <cellStyle name="comma - valu3" xfId="1059"/>
    <cellStyle name="comma - value" xfId="1060"/>
    <cellStyle name="comma - vaue" xfId="1061"/>
    <cellStyle name="Comma (1)" xfId="1062"/>
    <cellStyle name="Comma [1]" xfId="1063"/>
    <cellStyle name="Comma [2]" xfId="1064"/>
    <cellStyle name="Comma [3]" xfId="1065"/>
    <cellStyle name="Comma 0" xfId="1066"/>
    <cellStyle name="Comma 0*" xfId="1067"/>
    <cellStyle name="Comma 0_1MW model" xfId="1068"/>
    <cellStyle name="Comma 10" xfId="1069"/>
    <cellStyle name="Comma 11" xfId="14"/>
    <cellStyle name="Comma 12" xfId="1070"/>
    <cellStyle name="Comma 13" xfId="2025"/>
    <cellStyle name="Comma 2" xfId="1071"/>
    <cellStyle name="Comma 2 2" xfId="1072"/>
    <cellStyle name="Comma 2 2 2" xfId="1073"/>
    <cellStyle name="Comma 2 2 2 2" xfId="1074"/>
    <cellStyle name="Comma 2 2 3" xfId="1075"/>
    <cellStyle name="Comma 2 2 4" xfId="1076"/>
    <cellStyle name="Comma 2 3" xfId="1077"/>
    <cellStyle name="Comma 2 3 2" xfId="1078"/>
    <cellStyle name="Comma 2 4" xfId="1079"/>
    <cellStyle name="Comma 2 5" xfId="1080"/>
    <cellStyle name="Comma 2 6" xfId="1081"/>
    <cellStyle name="Comma 3" xfId="1082"/>
    <cellStyle name="Comma 3 2" xfId="1083"/>
    <cellStyle name="Comma 3 2 2" xfId="1084"/>
    <cellStyle name="Comma 3 3" xfId="1085"/>
    <cellStyle name="Comma 3 4" xfId="1086"/>
    <cellStyle name="Comma 3 5" xfId="1087"/>
    <cellStyle name="Comma 3 6" xfId="1088"/>
    <cellStyle name="Comma 3 7" xfId="1089"/>
    <cellStyle name="Comma 4" xfId="1090"/>
    <cellStyle name="Comma 4 2" xfId="1091"/>
    <cellStyle name="Comma 4 2 2" xfId="1092"/>
    <cellStyle name="Comma 4 2 3" xfId="1093"/>
    <cellStyle name="Comma 4 3" xfId="1094"/>
    <cellStyle name="Comma 4 4" xfId="1095"/>
    <cellStyle name="Comma 5" xfId="1096"/>
    <cellStyle name="Comma 5 2" xfId="1097"/>
    <cellStyle name="Comma 5 2 2" xfId="1098"/>
    <cellStyle name="Comma 5 2 2 2" xfId="1099"/>
    <cellStyle name="Comma 5 2 3" xfId="1100"/>
    <cellStyle name="Comma 5 3" xfId="1101"/>
    <cellStyle name="Comma 5 3 2" xfId="1102"/>
    <cellStyle name="Comma 5 4" xfId="1103"/>
    <cellStyle name="Comma 5 5" xfId="1104"/>
    <cellStyle name="Comma 6" xfId="1105"/>
    <cellStyle name="Comma 6 2" xfId="1106"/>
    <cellStyle name="Comma 6 2 2" xfId="1107"/>
    <cellStyle name="Comma 6 2 2 2" xfId="1108"/>
    <cellStyle name="Comma 6 2 3" xfId="1109"/>
    <cellStyle name="Comma 6 3" xfId="1110"/>
    <cellStyle name="Comma 6 3 2" xfId="1111"/>
    <cellStyle name="Comma 6 4" xfId="1112"/>
    <cellStyle name="Comma 6 5" xfId="1113"/>
    <cellStyle name="Comma 7" xfId="1114"/>
    <cellStyle name="Comma 7 2" xfId="1115"/>
    <cellStyle name="Comma 7 3" xfId="1116"/>
    <cellStyle name="Comma 8" xfId="1117"/>
    <cellStyle name="Comma 9" xfId="1118"/>
    <cellStyle name="Comma Black [0]" xfId="1119"/>
    <cellStyle name="Comma Black [1]" xfId="1120"/>
    <cellStyle name="Comma Black [2]" xfId="1121"/>
    <cellStyle name="Comma Blue [0]" xfId="1122"/>
    <cellStyle name="Comma Blue [1]" xfId="1123"/>
    <cellStyle name="Comma Blue [2]" xfId="1124"/>
    <cellStyle name="comma missing" xfId="1125"/>
    <cellStyle name="COMMA(1)" xfId="1126"/>
    <cellStyle name="Comma, 1 dec" xfId="1127"/>
    <cellStyle name="Comma[0]" xfId="1128"/>
    <cellStyle name="Comma0" xfId="1129"/>
    <cellStyle name="Comment" xfId="1130"/>
    <cellStyle name="Constant" xfId="1131"/>
    <cellStyle name="Controlecel" xfId="1132"/>
    <cellStyle name="Controlecel 2" xfId="1133"/>
    <cellStyle name="Controlecel 3" xfId="1134"/>
    <cellStyle name="Controlecel 4" xfId="1135"/>
    <cellStyle name="CountryTitle" xfId="1136"/>
    <cellStyle name="Cover Date" xfId="1137"/>
    <cellStyle name="Cover Subtitle" xfId="1138"/>
    <cellStyle name="Cover Title" xfId="1139"/>
    <cellStyle name="cu" xfId="1140"/>
    <cellStyle name="Curr" xfId="1141"/>
    <cellStyle name="Curr 2" xfId="1142"/>
    <cellStyle name="Currency" xfId="2024" builtinId="4"/>
    <cellStyle name="currency - eur" xfId="1143"/>
    <cellStyle name="currency - uk" xfId="1144"/>
    <cellStyle name="currency - us" xfId="1145"/>
    <cellStyle name="Currency $" xfId="1146"/>
    <cellStyle name="Currency $ 2" xfId="1147"/>
    <cellStyle name="Currency [0] U" xfId="1148"/>
    <cellStyle name="Currency [1]" xfId="1149"/>
    <cellStyle name="Currency [2]" xfId="1150"/>
    <cellStyle name="Currency [2] U" xfId="1151"/>
    <cellStyle name="Currency [2]_CCA ABN CFCM standard (market analysis)" xfId="1152"/>
    <cellStyle name="Currency [3]" xfId="1153"/>
    <cellStyle name="Currency £" xfId="1154"/>
    <cellStyle name="Currency £ 2" xfId="1155"/>
    <cellStyle name="Currency €" xfId="1156"/>
    <cellStyle name="Currency € 2" xfId="1157"/>
    <cellStyle name="Currency 0" xfId="1158"/>
    <cellStyle name="Currency 2" xfId="1159"/>
    <cellStyle name="Currency 2 2" xfId="1160"/>
    <cellStyle name="Currency 2 2 2" xfId="1161"/>
    <cellStyle name="Currency 2 2 3" xfId="1162"/>
    <cellStyle name="Currency 2 2 4" xfId="1163"/>
    <cellStyle name="Currency 2 3" xfId="1164"/>
    <cellStyle name="Currency 2 4" xfId="1165"/>
    <cellStyle name="Currency 2 5" xfId="1166"/>
    <cellStyle name="Currency 3" xfId="1167"/>
    <cellStyle name="Currency 3 2" xfId="1168"/>
    <cellStyle name="Currency 3 2 2" xfId="1169"/>
    <cellStyle name="Currency 3 3" xfId="1170"/>
    <cellStyle name="Currency 3 4" xfId="1171"/>
    <cellStyle name="Currency 4" xfId="1172"/>
    <cellStyle name="Currency 4 2" xfId="1173"/>
    <cellStyle name="Currency 4 3" xfId="1174"/>
    <cellStyle name="Currency 4 4" xfId="1175"/>
    <cellStyle name="Currency 5" xfId="1176"/>
    <cellStyle name="Currency 6" xfId="1177"/>
    <cellStyle name="Currency 6 2" xfId="1178"/>
    <cellStyle name="Currency 7" xfId="1179"/>
    <cellStyle name="Currency 8" xfId="1180"/>
    <cellStyle name="Currency 9" xfId="2026"/>
    <cellStyle name="Currency dollars[0]" xfId="1181"/>
    <cellStyle name="Currency$" xfId="1182"/>
    <cellStyle name="Currency[$]" xfId="1183"/>
    <cellStyle name="Currency0" xfId="1184"/>
    <cellStyle name="Currencyunder" xfId="1185"/>
    <cellStyle name="Currsmall" xfId="1186"/>
    <cellStyle name="D" xfId="1187"/>
    <cellStyle name="Dash" xfId="1188"/>
    <cellStyle name="Data" xfId="1189"/>
    <cellStyle name="Data 2" xfId="1190"/>
    <cellStyle name="Data Link" xfId="1191"/>
    <cellStyle name="Data_0dp" xfId="1192"/>
    <cellStyle name="Date" xfId="1193"/>
    <cellStyle name="Date (long)" xfId="1194"/>
    <cellStyle name="Date Aligned" xfId="1195"/>
    <cellStyle name="Date U" xfId="1196"/>
    <cellStyle name="Date_1MW model" xfId="1197"/>
    <cellStyle name="DateLong" xfId="1198"/>
    <cellStyle name="DateShort" xfId="1199"/>
    <cellStyle name="Day" xfId="1200"/>
    <cellStyle name="DayDate" xfId="1201"/>
    <cellStyle name="days" xfId="1202"/>
    <cellStyle name="DB Model Standard" xfId="1203"/>
    <cellStyle name="Decimal" xfId="1204"/>
    <cellStyle name="Decimal [0]" xfId="1205"/>
    <cellStyle name="Decimal [2]" xfId="1206"/>
    <cellStyle name="Decimal [2] U" xfId="1207"/>
    <cellStyle name="Decimal [4]" xfId="1208"/>
    <cellStyle name="Decimal [4] U" xfId="1209"/>
    <cellStyle name="default" xfId="1210"/>
    <cellStyle name="Derive" xfId="1211"/>
    <cellStyle name="Design" xfId="1212"/>
    <cellStyle name="Dezimal [0]_ALBANIA" xfId="1213"/>
    <cellStyle name="Dezimal [2]" xfId="1214"/>
    <cellStyle name="Dezimal 0" xfId="1215"/>
    <cellStyle name="Dezimal_AG" xfId="1216"/>
    <cellStyle name="dollar" xfId="1217"/>
    <cellStyle name="dollar [0]" xfId="1218"/>
    <cellStyle name="dollar [1]" xfId="1219"/>
    <cellStyle name="dollar_20091109_Technomar_DCF" xfId="1220"/>
    <cellStyle name="Dollars" xfId="1221"/>
    <cellStyle name="Dotted Line" xfId="1222"/>
    <cellStyle name="doublespace" xfId="1223"/>
    <cellStyle name="DrKW Assumption" xfId="1224"/>
    <cellStyle name="DrKW Green Line" xfId="1225"/>
    <cellStyle name="DrKW Green Line 2" xfId="1226"/>
    <cellStyle name="DrKW Input" xfId="1227"/>
    <cellStyle name="DrKW Multiple" xfId="1228"/>
    <cellStyle name="DrKW Percent" xfId="1229"/>
    <cellStyle name="DrKW Percent 8pt" xfId="1230"/>
    <cellStyle name="DrKW Percent Assumption" xfId="1231"/>
    <cellStyle name="DrKW Percent Assumption 8pt" xfId="1232"/>
    <cellStyle name="DrKW Percent Assumption_00 Oerlikon Textile - Financial Model - LINKED TO PPT" xfId="1233"/>
    <cellStyle name="DrKW Percent Input" xfId="1234"/>
    <cellStyle name="DrKW Percent_00 Oerlikon Textile - Financial Model - LINKED TO PPT" xfId="1235"/>
    <cellStyle name="DrKW Standard format" xfId="1236"/>
    <cellStyle name="E" xfId="1237"/>
    <cellStyle name="E_Tax Rate" xfId="1238"/>
    <cellStyle name="E_Trading multiples 20080703" xfId="1239"/>
    <cellStyle name="E_Valuation - FINAL" xfId="1240"/>
    <cellStyle name="Eingabe" xfId="1241"/>
    <cellStyle name="Eingabe 2" xfId="1242"/>
    <cellStyle name="Engine" xfId="1243"/>
    <cellStyle name="Ergebnis" xfId="1244"/>
    <cellStyle name="Ergebnis 2" xfId="1245"/>
    <cellStyle name="Erklärender Text" xfId="1246"/>
    <cellStyle name="Escalation" xfId="1247"/>
    <cellStyle name="Euro" xfId="1248"/>
    <cellStyle name="Euro 2" xfId="1249"/>
    <cellStyle name="Euro 3" xfId="1250"/>
    <cellStyle name="Euro 4" xfId="1251"/>
    <cellStyle name="Excel.Chart" xfId="1252"/>
    <cellStyle name="Explanatory Text 2" xfId="1253"/>
    <cellStyle name="Explanatory Text 2 2" xfId="1254"/>
    <cellStyle name="Explanatory Text 3" xfId="1255"/>
    <cellStyle name="EY Narrative text" xfId="1256"/>
    <cellStyle name="EY%colcalc" xfId="1257"/>
    <cellStyle name="EY%input" xfId="1258"/>
    <cellStyle name="EY%rowcalc" xfId="1259"/>
    <cellStyle name="EY0dp" xfId="1260"/>
    <cellStyle name="EY1dp" xfId="1261"/>
    <cellStyle name="EY2dp" xfId="1262"/>
    <cellStyle name="EY3dp" xfId="1263"/>
    <cellStyle name="EYChartTitle" xfId="1264"/>
    <cellStyle name="EYColumnHeading" xfId="1265"/>
    <cellStyle name="EYColumnHeading 2" xfId="1266"/>
    <cellStyle name="EYColumnHeadingItalic" xfId="1267"/>
    <cellStyle name="EYColumnHeadingItalic 2" xfId="1268"/>
    <cellStyle name="EYCoverDatabookName" xfId="1269"/>
    <cellStyle name="EYCoverDate" xfId="1270"/>
    <cellStyle name="EYCoverDraft" xfId="1271"/>
    <cellStyle name="EYCoverProjectName" xfId="1272"/>
    <cellStyle name="EYCurrency" xfId="1273"/>
    <cellStyle name="EYCurrency 2" xfId="1274"/>
    <cellStyle name="EYNotes" xfId="1275"/>
    <cellStyle name="EYNotesHeading" xfId="1276"/>
    <cellStyle name="EYNotesHeading 2" xfId="1277"/>
    <cellStyle name="EYnumber" xfId="1278"/>
    <cellStyle name="EYnumber 2" xfId="1279"/>
    <cellStyle name="EYRelianceRestricted" xfId="1280"/>
    <cellStyle name="EYSectionHeading" xfId="1281"/>
    <cellStyle name="EYSheetHeader1" xfId="1282"/>
    <cellStyle name="EYSheetHeading" xfId="1283"/>
    <cellStyle name="EYsmallheading" xfId="1284"/>
    <cellStyle name="EYSource" xfId="1285"/>
    <cellStyle name="EYtext" xfId="1286"/>
    <cellStyle name="EYtextbold" xfId="1287"/>
    <cellStyle name="EYtextbolditalic" xfId="1288"/>
    <cellStyle name="EYtextitalic" xfId="1289"/>
    <cellStyle name="f" xfId="1290"/>
    <cellStyle name="f_20091130_BlueWater_WACC" xfId="1291"/>
    <cellStyle name="f_2010 Template_WACC" xfId="1292"/>
    <cellStyle name="f_2010 Template_WACC_v14" xfId="1293"/>
    <cellStyle name="f_2010 Template_WACC_v16" xfId="1294"/>
    <cellStyle name="f_2010 Template_WACC_v17" xfId="1295"/>
    <cellStyle name="f_2010 Template_WACC_v18" xfId="1296"/>
    <cellStyle name="f_2010 Template_WACC_v22" xfId="1297"/>
    <cellStyle name="f_2010 Template_WACC_v28" xfId="1298"/>
    <cellStyle name="f_2010 Template_WACC_v3" xfId="1299"/>
    <cellStyle name="f_2010 Template_WACC_v5" xfId="1300"/>
    <cellStyle name="f_2010 Template_WACC_v7" xfId="1301"/>
    <cellStyle name="f_aaa" xfId="1302"/>
    <cellStyle name="F2" xfId="1303"/>
    <cellStyle name="F3" xfId="1304"/>
    <cellStyle name="F4" xfId="1305"/>
    <cellStyle name="F5" xfId="1306"/>
    <cellStyle name="F6" xfId="1307"/>
    <cellStyle name="F7" xfId="1308"/>
    <cellStyle name="F8" xfId="1309"/>
    <cellStyle name="Factor" xfId="1310"/>
    <cellStyle name="Fat line" xfId="1311"/>
    <cellStyle name="Fecha" xfId="1312"/>
    <cellStyle name="FIELD" xfId="1313"/>
    <cellStyle name="Fijo" xfId="1314"/>
    <cellStyle name="FinClose" xfId="1315"/>
    <cellStyle name="five" xfId="1316"/>
    <cellStyle name="Fixed" xfId="1317"/>
    <cellStyle name="Fixlong" xfId="131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oter SBILogo1" xfId="1319"/>
    <cellStyle name="Footer SBILogo2" xfId="1320"/>
    <cellStyle name="Footnote" xfId="1321"/>
    <cellStyle name="Footnote Reference" xfId="1322"/>
    <cellStyle name="Footnote_1MW model" xfId="1323"/>
    <cellStyle name="Footnotes" xfId="1324"/>
    <cellStyle name="FORECAST" xfId="1325"/>
    <cellStyle name="ForecastData" xfId="1326"/>
    <cellStyle name="Formula" xfId="1327"/>
    <cellStyle name="four" xfId="1328"/>
    <cellStyle name="FS_Zero" xfId="1329"/>
    <cellStyle name="FS-Hist_Zero" xfId="1330"/>
    <cellStyle name="g" xfId="1331"/>
    <cellStyle name="Gekoppelde cel" xfId="1332"/>
    <cellStyle name="Gekoppelde cel 2" xfId="1333"/>
    <cellStyle name="Gekoppelde cel_P&amp;L" xfId="1334"/>
    <cellStyle name="general" xfId="1335"/>
    <cellStyle name="Goed" xfId="1336"/>
    <cellStyle name="Good 2" xfId="1337"/>
    <cellStyle name="Good 2 2" xfId="1338"/>
    <cellStyle name="Good 3" xfId="1339"/>
    <cellStyle name="Grey" xfId="1340"/>
    <cellStyle name="Grid" xfId="1341"/>
    <cellStyle name="GRIDLESS" xfId="1342"/>
    <cellStyle name="GroupHeader" xfId="1343"/>
    <cellStyle name="GroupHeader 2" xfId="1344"/>
    <cellStyle name="GS Blue" xfId="1345"/>
    <cellStyle name="Gut" xfId="1346"/>
    <cellStyle name="hard" xfId="1347"/>
    <cellStyle name="hard no" xfId="1348"/>
    <cellStyle name="hard no 2" xfId="1349"/>
    <cellStyle name="hard no." xfId="1350"/>
    <cellStyle name="hard no. 2" xfId="1351"/>
    <cellStyle name="hard no_20091109_Technomar_DCF" xfId="1352"/>
    <cellStyle name="hard number format" xfId="1353"/>
    <cellStyle name="Hard Percent" xfId="1354"/>
    <cellStyle name="HardInput" xfId="1355"/>
    <cellStyle name="hardno" xfId="1356"/>
    <cellStyle name="Head" xfId="1357"/>
    <cellStyle name="Header" xfId="1358"/>
    <cellStyle name="Header Draft Stamp" xfId="1359"/>
    <cellStyle name="Header_1MW model" xfId="1360"/>
    <cellStyle name="Header1" xfId="1361"/>
    <cellStyle name="Header2" xfId="1362"/>
    <cellStyle name="Header2 2" xfId="1363"/>
    <cellStyle name="heading" xfId="1364"/>
    <cellStyle name="Heading 1 2" xfId="1365"/>
    <cellStyle name="Heading 1 2 2" xfId="1366"/>
    <cellStyle name="Heading 1 3" xfId="1367"/>
    <cellStyle name="Heading 1 Above" xfId="1368"/>
    <cellStyle name="Heading 1+" xfId="1369"/>
    <cellStyle name="Heading 2 2" xfId="1370"/>
    <cellStyle name="Heading 2 2 2" xfId="1371"/>
    <cellStyle name="Heading 2 3" xfId="1372"/>
    <cellStyle name="Heading 2 Below" xfId="1373"/>
    <cellStyle name="Heading 2+" xfId="1374"/>
    <cellStyle name="Heading 3 2" xfId="1375"/>
    <cellStyle name="Heading 3 2 2" xfId="1376"/>
    <cellStyle name="Heading 3 3" xfId="1377"/>
    <cellStyle name="Heading 3 3 2" xfId="1378"/>
    <cellStyle name="Heading 3+" xfId="1379"/>
    <cellStyle name="Heading 4 2" xfId="1380"/>
    <cellStyle name="Heading 4 2 2" xfId="1381"/>
    <cellStyle name="Heading 4 3" xfId="1382"/>
    <cellStyle name="Heading1" xfId="1383"/>
    <cellStyle name="Heading2" xfId="1384"/>
    <cellStyle name="Heading3" xfId="1385"/>
    <cellStyle name="headingColumn1" xfId="1386"/>
    <cellStyle name="headingColumn1 2" xfId="1387"/>
    <cellStyle name="headingColumn2" xfId="1388"/>
    <cellStyle name="HEADINGS" xfId="1389"/>
    <cellStyle name="HHV" xfId="1390"/>
    <cellStyle name="hidden" xfId="1391"/>
    <cellStyle name="HIGHLIGHT" xfId="1392"/>
    <cellStyle name="Hipervínculo" xfId="1393"/>
    <cellStyle name="Historic" xfId="1394"/>
    <cellStyle name="Historical" xfId="1395"/>
    <cellStyle name="HistoricData" xfId="139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" xfId="1397"/>
    <cellStyle name="i 2" xfId="1398"/>
    <cellStyle name="i_Project Rook v04(prateek)" xfId="1399"/>
    <cellStyle name="I_Trading multiples 20080703" xfId="1400"/>
    <cellStyle name="I_Trading multiples 20080703 2" xfId="1401"/>
    <cellStyle name="imabs" xfId="13"/>
    <cellStyle name="Incomplete" xfId="1402"/>
    <cellStyle name="Info_Main" xfId="1403"/>
    <cellStyle name="Input - percent" xfId="1404"/>
    <cellStyle name="Input %" xfId="1405"/>
    <cellStyle name="Input % 2" xfId="1406"/>
    <cellStyle name="Input (%)" xfId="1407"/>
    <cellStyle name="Input (£m)" xfId="1408"/>
    <cellStyle name="Input (No)" xfId="1409"/>
    <cellStyle name="Input (x)" xfId="1410"/>
    <cellStyle name="Input [yellow]" xfId="1411"/>
    <cellStyle name="Input [yellow] 2" xfId="1412"/>
    <cellStyle name="Input 2" xfId="1413"/>
    <cellStyle name="Input 2 2" xfId="1414"/>
    <cellStyle name="Input 2 2 2" xfId="1415"/>
    <cellStyle name="Input 3" xfId="1416"/>
    <cellStyle name="Input 4" xfId="1417"/>
    <cellStyle name="Input 5" xfId="1418"/>
    <cellStyle name="Input 6" xfId="1419"/>
    <cellStyle name="Input 7" xfId="1420"/>
    <cellStyle name="Input 8" xfId="1421"/>
    <cellStyle name="input%" xfId="1422"/>
    <cellStyle name="input% 2" xfId="1423"/>
    <cellStyle name="InputBlueFont" xfId="1424"/>
    <cellStyle name="InputComma" xfId="1425"/>
    <cellStyle name="inputdate" xfId="1426"/>
    <cellStyle name="inputdate 2" xfId="1427"/>
    <cellStyle name="InputNegative" xfId="1428"/>
    <cellStyle name="inputOptional" xfId="1429"/>
    <cellStyle name="inputpercent" xfId="1430"/>
    <cellStyle name="inputpercent 2" xfId="1431"/>
    <cellStyle name="Inputs" xfId="1432"/>
    <cellStyle name="Inputs (%)" xfId="1433"/>
    <cellStyle name="Integer" xfId="1434"/>
    <cellStyle name="Invoer" xfId="1435"/>
    <cellStyle name="Invoer 2" xfId="1436"/>
    <cellStyle name="Joe" xfId="1437"/>
    <cellStyle name="JP!" xfId="1438"/>
    <cellStyle name="JP1" xfId="1439"/>
    <cellStyle name="JP2" xfId="1440"/>
    <cellStyle name="JP3" xfId="1441"/>
    <cellStyle name="Jun" xfId="1442"/>
    <cellStyle name="Komma [0]_CapEmpl" xfId="1443"/>
    <cellStyle name="Komma 2" xfId="1444"/>
    <cellStyle name="Komma 2 2" xfId="1445"/>
    <cellStyle name="Komma 3" xfId="1446"/>
    <cellStyle name="Komma 5" xfId="1447"/>
    <cellStyle name="Komma 8" xfId="1448"/>
    <cellStyle name="Komma_(09-06-23) Enecogen" xfId="1449"/>
    <cellStyle name="Kop 1" xfId="1450"/>
    <cellStyle name="Kop 2" xfId="1451"/>
    <cellStyle name="Kop 3" xfId="1452"/>
    <cellStyle name="Kop 3 2" xfId="1453"/>
    <cellStyle name="Kop 4" xfId="1454"/>
    <cellStyle name="KPMG Heading 1" xfId="1455"/>
    <cellStyle name="KPMG Heading 2" xfId="1456"/>
    <cellStyle name="KPMG Heading 3" xfId="1457"/>
    <cellStyle name="KPMG Heading 4" xfId="1458"/>
    <cellStyle name="KPMG Normal" xfId="1459"/>
    <cellStyle name="KPMG Normal Text" xfId="1460"/>
    <cellStyle name="Kristopher's model" xfId="1461"/>
    <cellStyle name="Label" xfId="1462"/>
    <cellStyle name="lala" xfId="1463"/>
    <cellStyle name="'lala" xfId="1464"/>
    <cellStyle name="lala_07Q1 comparisons" xfId="1465"/>
    <cellStyle name="'lala_20091109_Technomar_DCF" xfId="1466"/>
    <cellStyle name="LeftSubtitle" xfId="1467"/>
    <cellStyle name="Level 1" xfId="1468"/>
    <cellStyle name="Link_1dp" xfId="1469"/>
    <cellStyle name="Linked" xfId="1470"/>
    <cellStyle name="Linked Cell 2" xfId="1471"/>
    <cellStyle name="Linked Cell 2 2" xfId="1472"/>
    <cellStyle name="Linked Cell 3" xfId="1473"/>
    <cellStyle name="Linked Data" xfId="1474"/>
    <cellStyle name="Locked" xfId="1475"/>
    <cellStyle name="m/d/yy" xfId="1476"/>
    <cellStyle name="MACRO" xfId="1477"/>
    <cellStyle name="MacroCode" xfId="1478"/>
    <cellStyle name="Margin" xfId="1479"/>
    <cellStyle name="Margin 2" xfId="1480"/>
    <cellStyle name="Margin with x [1]" xfId="1481"/>
    <cellStyle name="Margin without x [1]" xfId="1482"/>
    <cellStyle name="Markeringsfarve1" xfId="1483"/>
    <cellStyle name="Markeringsfarve2" xfId="1484"/>
    <cellStyle name="Markeringsfarve3" xfId="1485"/>
    <cellStyle name="Markeringsfarve4" xfId="1486"/>
    <cellStyle name="Markeringsfarve5" xfId="1487"/>
    <cellStyle name="Markeringsfarve6" xfId="1488"/>
    <cellStyle name="Martin1" xfId="1489"/>
    <cellStyle name="Martin2" xfId="1490"/>
    <cellStyle name="Martin3" xfId="1491"/>
    <cellStyle name="Martin3 2" xfId="1492"/>
    <cellStyle name="masag" xfId="1493"/>
    <cellStyle name="memo" xfId="1494"/>
    <cellStyle name="Metric - '000 cubic m" xfId="1495"/>
    <cellStyle name="Metric - cubic m" xfId="1496"/>
    <cellStyle name="Metric - mm cubic m" xfId="1497"/>
    <cellStyle name="Migliaia (0)_Aux_001" xfId="1498"/>
    <cellStyle name="Migliaia_Covanta OM and Capital Exp. Analysis 9-8-033" xfId="1499"/>
    <cellStyle name="Mike" xfId="1500"/>
    <cellStyle name="mil" xfId="1501"/>
    <cellStyle name="Millares [0]_2001" xfId="1502"/>
    <cellStyle name="Millares_2001" xfId="1503"/>
    <cellStyle name="Milliers [0]_55 96" xfId="1504"/>
    <cellStyle name="Milliers_55 96" xfId="1505"/>
    <cellStyle name="millions" xfId="1506"/>
    <cellStyle name="Mine" xfId="1507"/>
    <cellStyle name="MJB1 [0% ] Sh" xfId="1508"/>
    <cellStyle name="MJB1 [0.0% ] Sh" xfId="1509"/>
    <cellStyle name="MJB2 [0 ]    Sh" xfId="1510"/>
    <cellStyle name="MJB2 [0.0]   Sh" xfId="1511"/>
    <cellStyle name="MJB2 [0.00]  Sh" xfId="1512"/>
    <cellStyle name="MJB3 [£0 ]     Sh" xfId="1513"/>
    <cellStyle name="MJB3 [£0.00 ] Sh" xfId="1514"/>
    <cellStyle name="MLComma0" xfId="1515"/>
    <cellStyle name="MLPercent0" xfId="1516"/>
    <cellStyle name="mmmyy" xfId="1517"/>
    <cellStyle name="Moneda [0]_2001" xfId="1518"/>
    <cellStyle name="Moneda 2" xfId="2027"/>
    <cellStyle name="Moneda_2001" xfId="1519"/>
    <cellStyle name="Monétaire [0]_55 96" xfId="1520"/>
    <cellStyle name="Monétaire_55 96" xfId="1521"/>
    <cellStyle name="Monetario" xfId="1522"/>
    <cellStyle name="Monetario0" xfId="1523"/>
    <cellStyle name="Month" xfId="1524"/>
    <cellStyle name="Month-long" xfId="1525"/>
    <cellStyle name="Monthly" xfId="1526"/>
    <cellStyle name="Month-short" xfId="1527"/>
    <cellStyle name="MonthYear" xfId="1528"/>
    <cellStyle name="Mon-yr" xfId="1529"/>
    <cellStyle name="Multiple" xfId="1530"/>
    <cellStyle name="Multiple [0]" xfId="1531"/>
    <cellStyle name="Multiple [1]" xfId="1532"/>
    <cellStyle name="Multiple 1dpl" xfId="1533"/>
    <cellStyle name="Multiple 2dpl" xfId="1534"/>
    <cellStyle name="Multiple Black [0]" xfId="1535"/>
    <cellStyle name="Multiple Black [1]" xfId="1536"/>
    <cellStyle name="Multiple Black [2]" xfId="1537"/>
    <cellStyle name="Multiple Blue [0]" xfId="1538"/>
    <cellStyle name="Multiple Blue [1]" xfId="1539"/>
    <cellStyle name="Multiple Blue [2]" xfId="1540"/>
    <cellStyle name="Multiple_1MW model" xfId="1541"/>
    <cellStyle name="multiple1" xfId="1542"/>
    <cellStyle name="multiple2" xfId="1543"/>
    <cellStyle name="multiplebelow" xfId="1544"/>
    <cellStyle name="Multiples" xfId="1545"/>
    <cellStyle name="N" xfId="1546"/>
    <cellStyle name="n_Trading multiples 20080703" xfId="1547"/>
    <cellStyle name="N⇯rmal_712b_4" xfId="1548"/>
    <cellStyle name="name" xfId="1549"/>
    <cellStyle name="NanStyle" xfId="1550"/>
    <cellStyle name="NCurrency" xfId="1551"/>
    <cellStyle name="NegBr 0dpl" xfId="1552"/>
    <cellStyle name="NegBr 1dpl" xfId="1553"/>
    <cellStyle name="NegBr 2dpl" xfId="1554"/>
    <cellStyle name="NegBr pct 0dpl" xfId="1555"/>
    <cellStyle name="NegBr pct 1dpl" xfId="1556"/>
    <cellStyle name="NegBr pct 2dpl" xfId="1557"/>
    <cellStyle name="Neutraal" xfId="1558"/>
    <cellStyle name="Neutral 2" xfId="1559"/>
    <cellStyle name="Neutral 2 2" xfId="1560"/>
    <cellStyle name="Neutral 3" xfId="1561"/>
    <cellStyle name="NewPeso" xfId="1562"/>
    <cellStyle name="no dec" xfId="1563"/>
    <cellStyle name="non multiple" xfId="1564"/>
    <cellStyle name="nonmultiple" xfId="1565"/>
    <cellStyle name="Normaal 1" xfId="1566"/>
    <cellStyle name="Normaali_Layo9704" xfId="1567"/>
    <cellStyle name="Normal" xfId="0" builtinId="0"/>
    <cellStyle name="Normal - Style1" xfId="1568"/>
    <cellStyle name="Normal - Style2" xfId="1569"/>
    <cellStyle name="Normal - Style3" xfId="1570"/>
    <cellStyle name="Normal - Style4" xfId="1571"/>
    <cellStyle name="Normal - Style5" xfId="1572"/>
    <cellStyle name="Normal (%)" xfId="1573"/>
    <cellStyle name="Normal (£m)" xfId="1574"/>
    <cellStyle name="Normal (No)" xfId="1575"/>
    <cellStyle name="Normal (number)" xfId="1576"/>
    <cellStyle name="Normal (x)" xfId="1577"/>
    <cellStyle name="Normal [0]" xfId="1578"/>
    <cellStyle name="Normal [2]" xfId="1579"/>
    <cellStyle name="normal 0.0" xfId="1580"/>
    <cellStyle name="Normal 10" xfId="1581"/>
    <cellStyle name="Normal 10 2" xfId="1582"/>
    <cellStyle name="Normal 10 3" xfId="1583"/>
    <cellStyle name="Normal 11" xfId="1584"/>
    <cellStyle name="Normal 12" xfId="1585"/>
    <cellStyle name="Normal 13" xfId="1586"/>
    <cellStyle name="Normal 14" xfId="1587"/>
    <cellStyle name="Normal 15" xfId="1588"/>
    <cellStyle name="Normal 16" xfId="1589"/>
    <cellStyle name="Normal 17" xfId="1590"/>
    <cellStyle name="Normal 18" xfId="1591"/>
    <cellStyle name="Normal 19" xfId="1592"/>
    <cellStyle name="Normal 2" xfId="1593"/>
    <cellStyle name="Normal 2 2" xfId="1594"/>
    <cellStyle name="Normal 2 2 2" xfId="1595"/>
    <cellStyle name="Normal 2 2 2 2" xfId="1596"/>
    <cellStyle name="Normal 2 2 3" xfId="1597"/>
    <cellStyle name="Normal 2 2 4" xfId="1598"/>
    <cellStyle name="Normal 2 2_120820 Zeus_Operating Model v17.0_New scenario v15" xfId="1599"/>
    <cellStyle name="Normal 2 3" xfId="1600"/>
    <cellStyle name="Normal 2 3 2" xfId="1601"/>
    <cellStyle name="Normal 2 3 3" xfId="1602"/>
    <cellStyle name="Normal 2 4" xfId="1603"/>
    <cellStyle name="Normal 2 5" xfId="1604"/>
    <cellStyle name="Normal 2 6" xfId="1605"/>
    <cellStyle name="Normal 2 7" xfId="1606"/>
    <cellStyle name="Normal 2 8" xfId="1607"/>
    <cellStyle name="Normal 2 9" xfId="1608"/>
    <cellStyle name="Normal 2_120523 Purity GP analysis &amp; Synergies_JJvH v2" xfId="1609"/>
    <cellStyle name="Normal 20" xfId="1610"/>
    <cellStyle name="Normal 21" xfId="1611"/>
    <cellStyle name="Normal 22" xfId="1612"/>
    <cellStyle name="Normal 23" xfId="1613"/>
    <cellStyle name="Normal 24" xfId="1614"/>
    <cellStyle name="Normal 3" xfId="1615"/>
    <cellStyle name="Normal 3 2" xfId="1616"/>
    <cellStyle name="Normal 3 2 2" xfId="1617"/>
    <cellStyle name="Normal 3 2 3" xfId="1618"/>
    <cellStyle name="Normal 3 3" xfId="1619"/>
    <cellStyle name="Normal 3 4" xfId="1620"/>
    <cellStyle name="Normal 4" xfId="1621"/>
    <cellStyle name="Normal 4 2" xfId="1622"/>
    <cellStyle name="Normal 4 3" xfId="1623"/>
    <cellStyle name="Normal 5" xfId="1624"/>
    <cellStyle name="Normal 5 2" xfId="1625"/>
    <cellStyle name="Normal 5 3" xfId="1626"/>
    <cellStyle name="Normal 6" xfId="1627"/>
    <cellStyle name="Normal 6 2" xfId="1628"/>
    <cellStyle name="Normal 6 2 2" xfId="1629"/>
    <cellStyle name="Normal 6 3" xfId="1630"/>
    <cellStyle name="Normal 6 4" xfId="1631"/>
    <cellStyle name="Normal 6_P&amp;L" xfId="1632"/>
    <cellStyle name="Normal 7" xfId="1633"/>
    <cellStyle name="Normal 7 2" xfId="1634"/>
    <cellStyle name="Normal 7 3" xfId="1635"/>
    <cellStyle name="Normal 8" xfId="1636"/>
    <cellStyle name="Normal 9" xfId="1637"/>
    <cellStyle name="Normal 9 2" xfId="1638"/>
    <cellStyle name="Normal U" xfId="1639"/>
    <cellStyle name="Normal WrapTop" xfId="1640"/>
    <cellStyle name="Normal0" xfId="1641"/>
    <cellStyle name="normal5" xfId="1642"/>
    <cellStyle name="Normale_AAON stpck price" xfId="1643"/>
    <cellStyle name="NormalGB" xfId="1644"/>
    <cellStyle name="Normall" xfId="1645"/>
    <cellStyle name="Normall 2" xfId="1646"/>
    <cellStyle name="normální_42-pracov" xfId="1647"/>
    <cellStyle name="Normalny_DCF_GRP0" xfId="1648"/>
    <cellStyle name="NormaỬ_INOPXESD" xfId="1649"/>
    <cellStyle name="Not" xfId="1650"/>
    <cellStyle name="Note 2" xfId="1651"/>
    <cellStyle name="Note 2 2" xfId="1652"/>
    <cellStyle name="Note 2 2 2" xfId="1653"/>
    <cellStyle name="Note 3" xfId="1654"/>
    <cellStyle name="Note 3 2" xfId="1655"/>
    <cellStyle name="Notes" xfId="1656"/>
    <cellStyle name="Notitie" xfId="1657"/>
    <cellStyle name="Notitie 2" xfId="1658"/>
    <cellStyle name="Notitie 2 2" xfId="1659"/>
    <cellStyle name="Notitie 3" xfId="1660"/>
    <cellStyle name="Notiz" xfId="1661"/>
    <cellStyle name="Notiz 2" xfId="1662"/>
    <cellStyle name="Number" xfId="1663"/>
    <cellStyle name="number date" xfId="1664"/>
    <cellStyle name="Number_20091109_Technomar_DCF" xfId="1665"/>
    <cellStyle name="NumberForecastStyle" xfId="1666"/>
    <cellStyle name="NumberStyle" xfId="1667"/>
    <cellStyle name="OG Prdn units - Gas prdn mmcfd" xfId="1668"/>
    <cellStyle name="OG Prdn units - Oil equiv '000 boe" xfId="1669"/>
    <cellStyle name="OG Prdn units - Oil prdn '000pd" xfId="1670"/>
    <cellStyle name="OLELink" xfId="1671"/>
    <cellStyle name="Onedec" xfId="1672"/>
    <cellStyle name="Ongeldig" xfId="1673"/>
    <cellStyle name="Outlined" xfId="1674"/>
    <cellStyle name="Outlined 2" xfId="1675"/>
    <cellStyle name="Output - large number" xfId="1676"/>
    <cellStyle name="Output %" xfId="1677"/>
    <cellStyle name="Output 2" xfId="1678"/>
    <cellStyle name="Output 2 2" xfId="1679"/>
    <cellStyle name="Output 2 2 2" xfId="1680"/>
    <cellStyle name="Output 3" xfId="1681"/>
    <cellStyle name="Output 3 2" xfId="1682"/>
    <cellStyle name="Output Amounts" xfId="1683"/>
    <cellStyle name="Output Column Headings" xfId="1684"/>
    <cellStyle name="Output Line Items" xfId="1685"/>
    <cellStyle name="Output Report Heading" xfId="1686"/>
    <cellStyle name="Output Report Title" xfId="1687"/>
    <cellStyle name="P" xfId="1688"/>
    <cellStyle name="P&amp;L form" xfId="1689"/>
    <cellStyle name="P&amp;L Numbers" xfId="1690"/>
    <cellStyle name="P_09.08.03_Wizard_A" xfId="1691"/>
    <cellStyle name="P_09.08.03_Wizard_Meeting FINAL HC Model" xfId="1692"/>
    <cellStyle name="P_20091109_Technomar_DCF" xfId="1693"/>
    <cellStyle name="P_Answers" xfId="1694"/>
    <cellStyle name="P_Answers_20091130_BlueWater_WACC" xfId="1695"/>
    <cellStyle name="P_Answers_2010 Template_WACC" xfId="1696"/>
    <cellStyle name="P_Answers_2010 Template_WACC_v14" xfId="1697"/>
    <cellStyle name="P_Answers_2010 Template_WACC_v16" xfId="1698"/>
    <cellStyle name="P_Answers_2010 Template_WACC_v17" xfId="1699"/>
    <cellStyle name="P_Answers_2010 Template_WACC_v18" xfId="1700"/>
    <cellStyle name="P_Answers_2010 Template_WACC_v22" xfId="1701"/>
    <cellStyle name="P_Answers_2010 Template_WACC_v28" xfId="1702"/>
    <cellStyle name="P_Answers_2010 Template_WACC_v3" xfId="1703"/>
    <cellStyle name="P_Answers_2010 Template_WACC_v5" xfId="1704"/>
    <cellStyle name="P_Answers_2010 Template_WACC_v7" xfId="1705"/>
    <cellStyle name="P_Answers_aaa" xfId="1706"/>
    <cellStyle name="P_BBWP valuation_v12" xfId="1707"/>
    <cellStyle name="P_BBWP valuation_v12_20091130_BlueWater_WACC" xfId="1708"/>
    <cellStyle name="P_BBWP valuation_v12_2010 Template_WACC" xfId="1709"/>
    <cellStyle name="P_BBWP valuation_v12_2010 Template_WACC_v14" xfId="1710"/>
    <cellStyle name="P_BBWP valuation_v12_2010 Template_WACC_v16" xfId="1711"/>
    <cellStyle name="P_BBWP valuation_v12_2010 Template_WACC_v17" xfId="1712"/>
    <cellStyle name="P_BBWP valuation_v12_2010 Template_WACC_v18" xfId="1713"/>
    <cellStyle name="P_BBWP valuation_v12_2010 Template_WACC_v22" xfId="1714"/>
    <cellStyle name="P_BBWP valuation_v12_2010 Template_WACC_v28" xfId="1715"/>
    <cellStyle name="P_BBWP valuation_v12_2010 Template_WACC_v3" xfId="1716"/>
    <cellStyle name="P_BBWP valuation_v12_2010 Template_WACC_v5" xfId="1717"/>
    <cellStyle name="P_BBWP valuation_v12_2010 Template_WACC_v7" xfId="1718"/>
    <cellStyle name="P_BBWP valuation_v12_aaa" xfId="1719"/>
    <cellStyle name="P_BBWP valuation_v13" xfId="1720"/>
    <cellStyle name="P_BBWP valuation_v13_20091130_BlueWater_WACC" xfId="1721"/>
    <cellStyle name="P_BBWP valuation_v13_2010 Template_WACC" xfId="1722"/>
    <cellStyle name="P_BBWP valuation_v13_2010 Template_WACC_v14" xfId="1723"/>
    <cellStyle name="P_BBWP valuation_v13_2010 Template_WACC_v16" xfId="1724"/>
    <cellStyle name="P_BBWP valuation_v13_2010 Template_WACC_v17" xfId="1725"/>
    <cellStyle name="P_BBWP valuation_v13_2010 Template_WACC_v18" xfId="1726"/>
    <cellStyle name="P_BBWP valuation_v13_2010 Template_WACC_v22" xfId="1727"/>
    <cellStyle name="P_BBWP valuation_v13_2010 Template_WACC_v28" xfId="1728"/>
    <cellStyle name="P_BBWP valuation_v13_2010 Template_WACC_v3" xfId="1729"/>
    <cellStyle name="P_BBWP valuation_v13_2010 Template_WACC_v5" xfId="1730"/>
    <cellStyle name="P_BBWP valuation_v13_2010 Template_WACC_v7" xfId="1731"/>
    <cellStyle name="P_BBWP valuation_v13_aaa" xfId="1732"/>
    <cellStyle name="P_Bompreco model 9-9-03" xfId="1733"/>
    <cellStyle name="P_Cercedilla_model_Agrupacion Eolica  France v38" xfId="1734"/>
    <cellStyle name="P_G. Barbosa model 9-9-03" xfId="1735"/>
    <cellStyle name="p1" xfId="1736"/>
    <cellStyle name="Percent" xfId="2" builtinId="5"/>
    <cellStyle name="Percent [0]" xfId="1737"/>
    <cellStyle name="Percent [00]" xfId="1738"/>
    <cellStyle name="Percent [1]" xfId="1739"/>
    <cellStyle name="Percent [2]" xfId="1740"/>
    <cellStyle name="Percent 10" xfId="1741"/>
    <cellStyle name="Percent 10 2" xfId="1742"/>
    <cellStyle name="Percent 11" xfId="1743"/>
    <cellStyle name="Percent 12" xfId="1744"/>
    <cellStyle name="Percent 13" xfId="1745"/>
    <cellStyle name="Percent 14" xfId="1746"/>
    <cellStyle name="Percent 15" xfId="1747"/>
    <cellStyle name="Percent 16" xfId="1748"/>
    <cellStyle name="Percent 17" xfId="1749"/>
    <cellStyle name="Percent 18" xfId="1750"/>
    <cellStyle name="Percent 19" xfId="1751"/>
    <cellStyle name="Percent 2" xfId="1752"/>
    <cellStyle name="Percent 2 2" xfId="1753"/>
    <cellStyle name="Percent 2 3" xfId="1754"/>
    <cellStyle name="Percent 2 4" xfId="1755"/>
    <cellStyle name="Percent 20" xfId="1756"/>
    <cellStyle name="Percent 21" xfId="1757"/>
    <cellStyle name="Percent 22" xfId="1758"/>
    <cellStyle name="Percent 23" xfId="1759"/>
    <cellStyle name="Percent 3" xfId="1760"/>
    <cellStyle name="Percent 3 2" xfId="1761"/>
    <cellStyle name="Percent 3 2 2" xfId="1762"/>
    <cellStyle name="Percent 3 3" xfId="1763"/>
    <cellStyle name="Percent 3 4" xfId="1764"/>
    <cellStyle name="Percent 4" xfId="1765"/>
    <cellStyle name="Percent 4 2" xfId="1766"/>
    <cellStyle name="Percent 5" xfId="1767"/>
    <cellStyle name="Percent 6" xfId="1768"/>
    <cellStyle name="Percent 7" xfId="1769"/>
    <cellStyle name="Percent 8" xfId="1770"/>
    <cellStyle name="Percent 9" xfId="1771"/>
    <cellStyle name="PercentChange" xfId="1772"/>
    <cellStyle name="Percentuale_AAON_summary_Kevin" xfId="1773"/>
    <cellStyle name="PrePop Currency (0)" xfId="1774"/>
    <cellStyle name="PrePop Currency (2)" xfId="1775"/>
    <cellStyle name="PrePop Units (0)" xfId="1776"/>
    <cellStyle name="PrePop Units (1)" xfId="1777"/>
    <cellStyle name="PrePop Units (2)" xfId="1778"/>
    <cellStyle name="Price" xfId="1779"/>
    <cellStyle name="Row title 1" xfId="1780"/>
    <cellStyle name="Row Title 3" xfId="1781"/>
    <cellStyle name="s_Valuation " xfId="1782"/>
    <cellStyle name="s_Valuation  2" xfId="1783"/>
    <cellStyle name="SAS FM Read-only data cell (read-only table)" xfId="1784"/>
    <cellStyle name="SAS FM Read-only data cell (read-only table) 2" xfId="1785"/>
    <cellStyle name="ScripFactor" xfId="1786"/>
    <cellStyle name="SectionHeading" xfId="1787"/>
    <cellStyle name="SectionHeading 2" xfId="1788"/>
    <cellStyle name="Single Accounting" xfId="1789"/>
    <cellStyle name="Smart Bold" xfId="1790"/>
    <cellStyle name="Smart Forecast" xfId="1791"/>
    <cellStyle name="Smart General" xfId="1792"/>
    <cellStyle name="Smart Highlight" xfId="1793"/>
    <cellStyle name="Smart Percent" xfId="1794"/>
    <cellStyle name="Smart Source" xfId="1795"/>
    <cellStyle name="Smart Subtitle 1" xfId="1796"/>
    <cellStyle name="Smart Subtitle 2" xfId="1797"/>
    <cellStyle name="Smart Subtotal" xfId="1798"/>
    <cellStyle name="Smart Title" xfId="1799"/>
    <cellStyle name="Smart Total" xfId="1800"/>
    <cellStyle name="Source" xfId="1801"/>
    <cellStyle name="Source date" xfId="1802"/>
    <cellStyle name="ssp " xfId="1803"/>
    <cellStyle name="ssp  2" xfId="1804"/>
    <cellStyle name="Standa - Formatvorlage1" xfId="1805"/>
    <cellStyle name="Standaard 4 3" xfId="1806"/>
    <cellStyle name="Standaard_03 10 03 PS Advent DCF V031 agreed" xfId="1807"/>
    <cellStyle name="Standard_Cash Flow" xfId="1808"/>
    <cellStyle name="Style 1072" xfId="1809"/>
    <cellStyle name="Style 1073" xfId="1810"/>
    <cellStyle name="Style 1074" xfId="1811"/>
    <cellStyle name="Style 1075" xfId="1812"/>
    <cellStyle name="Style 1076" xfId="1813"/>
    <cellStyle name="Style 1077" xfId="1814"/>
    <cellStyle name="Style 1078" xfId="1815"/>
    <cellStyle name="Style 1079" xfId="1816"/>
    <cellStyle name="Style 30" xfId="1817"/>
    <cellStyle name="Style 34" xfId="1818"/>
    <cellStyle name="Style 39" xfId="1819"/>
    <cellStyle name="Style 44" xfId="1820"/>
    <cellStyle name="Style 46" xfId="1821"/>
    <cellStyle name="Style 48" xfId="1822"/>
    <cellStyle name="Style 49" xfId="1823"/>
    <cellStyle name="Style 50" xfId="1824"/>
    <cellStyle name="Style 56" xfId="1825"/>
    <cellStyle name="Style 58" xfId="1826"/>
    <cellStyle name="Style 60" xfId="1827"/>
    <cellStyle name="Style 62" xfId="1828"/>
    <cellStyle name="Style 63" xfId="1829"/>
    <cellStyle name="Style 64" xfId="1830"/>
    <cellStyle name="Style 65" xfId="1831"/>
    <cellStyle name="Style 66" xfId="1832"/>
    <cellStyle name="Style 665" xfId="1833"/>
    <cellStyle name="Style 67" xfId="1834"/>
    <cellStyle name="Style 673" xfId="1835"/>
    <cellStyle name="Style 68" xfId="1836"/>
    <cellStyle name="Style 69" xfId="1837"/>
    <cellStyle name="Style 70" xfId="1838"/>
    <cellStyle name="Style 71" xfId="1839"/>
    <cellStyle name="Style 72" xfId="1840"/>
    <cellStyle name="Style 73" xfId="1841"/>
    <cellStyle name="Style 74" xfId="1842"/>
    <cellStyle name="Style 83" xfId="1843"/>
    <cellStyle name="Style 84" xfId="1844"/>
    <cellStyle name="Style 85" xfId="1845"/>
    <cellStyle name="Style 86" xfId="1846"/>
    <cellStyle name="Style 87" xfId="1847"/>
    <cellStyle name="Style 88" xfId="1848"/>
    <cellStyle name="Style 89" xfId="1849"/>
    <cellStyle name="Style 90" xfId="1850"/>
    <cellStyle name="Style 91" xfId="1851"/>
    <cellStyle name="Style 92" xfId="1852"/>
    <cellStyle name="Style 93" xfId="1853"/>
    <cellStyle name="Style 94" xfId="1854"/>
    <cellStyle name="Style 95" xfId="1855"/>
    <cellStyle name="Style 96" xfId="1856"/>
    <cellStyle name="Style 97" xfId="1857"/>
    <cellStyle name="Style 98" xfId="1858"/>
    <cellStyle name="Style 99" xfId="1859"/>
    <cellStyle name="style1" xfId="1860"/>
    <cellStyle name="style2" xfId="1861"/>
    <cellStyle name="styMainSection" xfId="1862"/>
    <cellStyle name="styNumber" xfId="1863"/>
    <cellStyle name="styOpening" xfId="1864"/>
    <cellStyle name="styPercent" xfId="1865"/>
    <cellStyle name="styPOfSales" xfId="1866"/>
    <cellStyle name="stySection" xfId="1867"/>
    <cellStyle name="stySubSection" xfId="1868"/>
    <cellStyle name="subhead" xfId="1869"/>
    <cellStyle name="SubHeading" xfId="1870"/>
    <cellStyle name="SubsidTitle" xfId="1871"/>
    <cellStyle name="Subtitle" xfId="1872"/>
    <cellStyle name="SubTitle 2" xfId="1873"/>
    <cellStyle name="Subtotal" xfId="1874"/>
    <cellStyle name="Summary" xfId="1875"/>
    <cellStyle name="Switch" xfId="1876"/>
    <cellStyle name="Table" xfId="1877"/>
    <cellStyle name="Table  - Style6" xfId="1878"/>
    <cellStyle name="Table  - Style6 2" xfId="1879"/>
    <cellStyle name="Table  - Style6 2 2" xfId="1880"/>
    <cellStyle name="Table  - Style6 2 2 2" xfId="1881"/>
    <cellStyle name="Table  - Style6 2 3" xfId="1882"/>
    <cellStyle name="Table  - Style6 3" xfId="1883"/>
    <cellStyle name="Table  - Style6 3 2" xfId="1884"/>
    <cellStyle name="Table  - Style6 4" xfId="1885"/>
    <cellStyle name="Table Col Head" xfId="1886"/>
    <cellStyle name="Table Head" xfId="1887"/>
    <cellStyle name="Table Head Aligned" xfId="1888"/>
    <cellStyle name="Table Head Aligned 2" xfId="1889"/>
    <cellStyle name="Table Head Blue" xfId="1890"/>
    <cellStyle name="Table Head Green" xfId="1891"/>
    <cellStyle name="Table Head Green 2" xfId="1892"/>
    <cellStyle name="Table Head_ECU WACC" xfId="1893"/>
    <cellStyle name="Table Heading" xfId="1894"/>
    <cellStyle name="Table Source" xfId="1895"/>
    <cellStyle name="Table Sub Head" xfId="1896"/>
    <cellStyle name="Table Text" xfId="1897"/>
    <cellStyle name="Table Text 2" xfId="1898"/>
    <cellStyle name="Table Title" xfId="1899"/>
    <cellStyle name="Table Units" xfId="1900"/>
    <cellStyle name="Table_Header" xfId="1901"/>
    <cellStyle name="TableBase" xfId="1902"/>
    <cellStyle name="TableBase 2" xfId="1903"/>
    <cellStyle name="TableBase 2 2" xfId="1904"/>
    <cellStyle name="TableBase 3" xfId="1905"/>
    <cellStyle name="TableHead" xfId="1906"/>
    <cellStyle name="taples Plaza" xfId="1907"/>
    <cellStyle name="-Têtes de colonnes" xfId="1908"/>
    <cellStyle name="Text" xfId="1909"/>
    <cellStyle name="Text 1" xfId="1910"/>
    <cellStyle name="Text 2" xfId="1911"/>
    <cellStyle name="Text Head" xfId="1912"/>
    <cellStyle name="Text Head 1" xfId="1913"/>
    <cellStyle name="Text Head 2" xfId="1914"/>
    <cellStyle name="Text Indent 1" xfId="1915"/>
    <cellStyle name="Text Indent 2" xfId="1916"/>
    <cellStyle name="Text Indent A" xfId="1917"/>
    <cellStyle name="Text Indent B" xfId="1918"/>
    <cellStyle name="Text Indent C" xfId="1919"/>
    <cellStyle name="TH1" xfId="1920"/>
    <cellStyle name="threedecplace" xfId="1921"/>
    <cellStyle name="Time" xfId="1922"/>
    <cellStyle name="times" xfId="1923"/>
    <cellStyle name="Times 10" xfId="1924"/>
    <cellStyle name="Times 12" xfId="1925"/>
    <cellStyle name="Times New Roman" xfId="1926"/>
    <cellStyle name="Times Standard" xfId="1927"/>
    <cellStyle name="Title  - Style1" xfId="1928"/>
    <cellStyle name="Title - PROJECT" xfId="1929"/>
    <cellStyle name="Title - Underline" xfId="1930"/>
    <cellStyle name="Title 2" xfId="1931"/>
    <cellStyle name="Title 2 2" xfId="1932"/>
    <cellStyle name="TitleHelv" xfId="1933"/>
    <cellStyle name="TitleRoman" xfId="1934"/>
    <cellStyle name="Titles" xfId="1935"/>
    <cellStyle name="Titles - Col. Headings" xfId="1936"/>
    <cellStyle name="Titles - Other" xfId="1937"/>
    <cellStyle name="Titre" xfId="1938"/>
    <cellStyle name="TOC 1" xfId="1939"/>
    <cellStyle name="TOC 2" xfId="1940"/>
    <cellStyle name="Tons" xfId="1941"/>
    <cellStyle name="TopGrey" xfId="1942"/>
    <cellStyle name="topline" xfId="1943"/>
    <cellStyle name="topline 2" xfId="1944"/>
    <cellStyle name="topline 2 2" xfId="1945"/>
    <cellStyle name="topline 3" xfId="1946"/>
    <cellStyle name="Total 2" xfId="1947"/>
    <cellStyle name="Total 2 2" xfId="1948"/>
    <cellStyle name="Total 2 2 2" xfId="1949"/>
    <cellStyle name="TotalCurrency" xfId="1950"/>
    <cellStyle name="Totals" xfId="1951"/>
    <cellStyle name="Totals [0]" xfId="1952"/>
    <cellStyle name="Totals [2]" xfId="1953"/>
    <cellStyle name="TotCol - Style5" xfId="1954"/>
    <cellStyle name="TotRow - Style4" xfId="1955"/>
    <cellStyle name="TotRow - Style4 2" xfId="1956"/>
    <cellStyle name="TotRow - Style4 2 2" xfId="1957"/>
    <cellStyle name="TotRow - Style4 2 2 2" xfId="1958"/>
    <cellStyle name="TotRow - Style4 2 3" xfId="1959"/>
    <cellStyle name="TotRow - Style4 3" xfId="1960"/>
    <cellStyle name="TotRow - Style4 3 2" xfId="1961"/>
    <cellStyle name="TotRow - Style4 4" xfId="1962"/>
    <cellStyle name="-Trait bleu Bas" xfId="1963"/>
    <cellStyle name="-Trait bleu Bas 2" xfId="1964"/>
    <cellStyle name="TransVal" xfId="1965"/>
    <cellStyle name="two_DP" xfId="1966"/>
    <cellStyle name="twodecplace" xfId="1967"/>
    <cellStyle name="u" xfId="1968"/>
    <cellStyle name="u 2" xfId="1969"/>
    <cellStyle name="UI Background" xfId="1970"/>
    <cellStyle name="UIScreenText" xfId="1971"/>
    <cellStyle name="uk" xfId="1972"/>
    <cellStyle name="Un" xfId="1973"/>
    <cellStyle name="Undefiniert" xfId="1974"/>
    <cellStyle name="UnderLine" xfId="1975"/>
    <cellStyle name="UnderLine 2" xfId="1976"/>
    <cellStyle name="Units" xfId="1977"/>
    <cellStyle name="UNLocked" xfId="1978"/>
    <cellStyle name="Unprot" xfId="1979"/>
    <cellStyle name="Unprot$" xfId="1980"/>
    <cellStyle name="Unprotect" xfId="1981"/>
    <cellStyle name="UnProtectedCalc" xfId="1982"/>
    <cellStyle name="Update" xfId="1983"/>
    <cellStyle name="Upload Only" xfId="1984"/>
    <cellStyle name="UploadThisRowValue" xfId="1985"/>
    <cellStyle name="US$ Heading" xfId="1986"/>
    <cellStyle name="Validation" xfId="1987"/>
    <cellStyle name="Valiotsikko" xfId="1988"/>
    <cellStyle name="value - eur" xfId="1989"/>
    <cellStyle name="value - uk" xfId="1990"/>
    <cellStyle name="value - us" xfId="1991"/>
    <cellStyle name="Valuta (0)_~1648589" xfId="1992"/>
    <cellStyle name="Valuta_~1648589" xfId="1993"/>
    <cellStyle name="Valuutta_Layo9704" xfId="1994"/>
    <cellStyle name="Variables" xfId="1995"/>
    <cellStyle name="Virgül [0]_Con2002" xfId="1996"/>
    <cellStyle name="Vдliotsikko" xfId="1997"/>
    <cellStyle name="Währung [0]" xfId="1998"/>
    <cellStyle name="Warning Text 2" xfId="1999"/>
    <cellStyle name="Werke" xfId="2000"/>
    <cellStyle name="WhiteForeground" xfId="2001"/>
    <cellStyle name="WhitePattern" xfId="2002"/>
    <cellStyle name="WhitePattern1" xfId="2003"/>
    <cellStyle name="WhitePattern1 2" xfId="2004"/>
    <cellStyle name="WhitePattern1 2 2" xfId="2005"/>
    <cellStyle name="WhitePattern1 3" xfId="2006"/>
    <cellStyle name="WhiteText" xfId="2007"/>
    <cellStyle name="Wild guess" xfId="2008"/>
    <cellStyle name="Wildguess" xfId="2009"/>
    <cellStyle name="WP" xfId="2010"/>
    <cellStyle name="x" xfId="2011"/>
    <cellStyle name="x Men" xfId="2012"/>
    <cellStyle name="Xref" xfId="2013"/>
    <cellStyle name="Year" xfId="2014"/>
    <cellStyle name="Year Estimate" xfId="2015"/>
    <cellStyle name="YellowForeground" xfId="2016"/>
    <cellStyle name="Yen" xfId="2017"/>
    <cellStyle name="Блок(жёлт)" xfId="2018"/>
    <cellStyle name="Блок(жёлт) 2" xfId="2019"/>
    <cellStyle name="Ввод" xfId="2020"/>
    <cellStyle name="Процентный 8" xfId="2021"/>
    <cellStyle name="Тысячи [0]_27.02 скоррект. " xfId="2022"/>
    <cellStyle name="Тысячи_27.02 скоррект. " xfId="2023"/>
  </cellStyles>
  <dxfs count="0"/>
  <tableStyles count="0" defaultTableStyle="TableStyleMedium2" defaultPivotStyle="PivotStyleLight16"/>
  <colors>
    <mruColors>
      <color rgb="FFE4F7F6"/>
      <color rgb="FF0000FF"/>
      <color rgb="FF00928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22</xdr:row>
      <xdr:rowOff>0</xdr:rowOff>
    </xdr:from>
    <xdr:to>
      <xdr:col>6</xdr:col>
      <xdr:colOff>552449</xdr:colOff>
      <xdr:row>27</xdr:row>
      <xdr:rowOff>85725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53149" y="3095625"/>
          <a:ext cx="219075" cy="1000125"/>
        </a:xfrm>
        <a:prstGeom prst="rightBrace">
          <a:avLst>
            <a:gd name="adj1" fmla="val 8333"/>
            <a:gd name="adj2" fmla="val 4906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TT" sz="1100"/>
        </a:p>
      </xdr:txBody>
    </xdr:sp>
    <xdr:clientData/>
  </xdr:twoCellAnchor>
  <xdr:twoCellAnchor>
    <xdr:from>
      <xdr:col>6</xdr:col>
      <xdr:colOff>342900</xdr:colOff>
      <xdr:row>30</xdr:row>
      <xdr:rowOff>47625</xdr:rowOff>
    </xdr:from>
    <xdr:to>
      <xdr:col>6</xdr:col>
      <xdr:colOff>605064</xdr:colOff>
      <xdr:row>34</xdr:row>
      <xdr:rowOff>104775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6025" y="4533900"/>
          <a:ext cx="262164" cy="6762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T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zoomScale="145" zoomScaleNormal="145" workbookViewId="0">
      <selection activeCell="A37" sqref="A37"/>
    </sheetView>
  </sheetViews>
  <sheetFormatPr defaultColWidth="9.140625" defaultRowHeight="12"/>
  <cols>
    <col min="1" max="1" width="47.28515625" style="2" customWidth="1"/>
    <col min="2" max="2" width="10.85546875" style="2" customWidth="1"/>
    <col min="3" max="3" width="10.5703125" style="2" customWidth="1"/>
    <col min="4" max="4" width="32.7109375" style="1" customWidth="1"/>
    <col min="5" max="6" width="10.5703125" style="3" customWidth="1"/>
    <col min="7" max="7" width="1.85546875" style="1" customWidth="1"/>
    <col min="8" max="8" width="39.85546875" style="1" customWidth="1"/>
    <col min="9" max="9" width="12.85546875" style="1" customWidth="1"/>
    <col min="10" max="10" width="2.7109375" style="1" customWidth="1"/>
    <col min="11" max="11" width="9.42578125" style="1" customWidth="1"/>
    <col min="12" max="13" width="9.140625" style="1"/>
    <col min="14" max="14" width="10" style="1" customWidth="1"/>
    <col min="15" max="16384" width="9.140625" style="1"/>
  </cols>
  <sheetData>
    <row r="1" spans="1:21" ht="16.5" customHeight="1">
      <c r="A1" s="31" t="s">
        <v>23</v>
      </c>
      <c r="B1" s="32"/>
      <c r="C1" s="32"/>
      <c r="D1" s="32"/>
      <c r="E1" s="32"/>
      <c r="F1" s="32"/>
      <c r="G1" s="33"/>
      <c r="H1" s="33"/>
      <c r="I1" s="33"/>
      <c r="J1" s="33"/>
      <c r="K1" s="32"/>
      <c r="L1" s="32"/>
      <c r="M1" s="34"/>
      <c r="N1" s="34"/>
      <c r="O1" s="34"/>
      <c r="P1" s="34"/>
      <c r="Q1" s="34"/>
      <c r="R1" s="34"/>
      <c r="S1" s="34"/>
      <c r="T1" s="34"/>
      <c r="U1" s="35"/>
    </row>
    <row r="2" spans="1:21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>
      <c r="A3" s="219" t="s">
        <v>55</v>
      </c>
      <c r="B3" s="219">
        <v>7</v>
      </c>
      <c r="C3" s="219" t="s">
        <v>26</v>
      </c>
      <c r="D3" s="220" t="s">
        <v>54</v>
      </c>
      <c r="E3" s="221"/>
      <c r="F3" s="221"/>
      <c r="G3" s="30"/>
      <c r="H3" s="30"/>
      <c r="I3" s="30"/>
      <c r="J3" s="30"/>
    </row>
    <row r="4" spans="1:21" s="4" customFormat="1" ht="12.75" thickBot="1">
      <c r="A4" s="222"/>
      <c r="B4" s="222"/>
      <c r="C4" s="222"/>
      <c r="D4" s="223"/>
      <c r="E4" s="224" t="s">
        <v>39</v>
      </c>
      <c r="F4" s="224" t="s">
        <v>41</v>
      </c>
    </row>
    <row r="5" spans="1:21" s="4" customFormat="1" ht="15.75" customHeight="1">
      <c r="A5" s="157" t="s">
        <v>73</v>
      </c>
      <c r="B5" s="154"/>
      <c r="C5" s="154"/>
      <c r="D5" s="164"/>
      <c r="E5" s="201">
        <f>I6</f>
        <v>21.99</v>
      </c>
      <c r="F5" s="156">
        <f>E5/$B$3</f>
        <v>3.141428571428571</v>
      </c>
      <c r="G5" s="98"/>
      <c r="H5" s="180" t="s">
        <v>102</v>
      </c>
      <c r="I5" s="181"/>
      <c r="K5" s="111" t="s">
        <v>4</v>
      </c>
      <c r="L5" s="112"/>
      <c r="M5" s="113" t="s">
        <v>26</v>
      </c>
      <c r="N5" s="114" t="s">
        <v>41</v>
      </c>
    </row>
    <row r="6" spans="1:21" s="4" customFormat="1" ht="12.75" thickBot="1">
      <c r="A6" s="166" t="s">
        <v>74</v>
      </c>
      <c r="B6" s="167"/>
      <c r="C6" s="167"/>
      <c r="D6" s="168"/>
      <c r="E6" s="202">
        <f>E5*I16</f>
        <v>131.94</v>
      </c>
      <c r="F6" s="170">
        <f>E6/$B$3</f>
        <v>18.848571428571429</v>
      </c>
      <c r="H6" s="197" t="s">
        <v>103</v>
      </c>
      <c r="I6" s="214">
        <v>21.99</v>
      </c>
      <c r="K6" s="115" t="s">
        <v>108</v>
      </c>
      <c r="L6" s="8"/>
      <c r="M6" s="29">
        <v>17.989999999999998</v>
      </c>
      <c r="N6" s="116">
        <f t="shared" ref="N6:N16" si="0">M6/$B$3</f>
        <v>2.57</v>
      </c>
    </row>
    <row r="7" spans="1:21" s="4" customFormat="1" ht="12.75" thickBot="1">
      <c r="A7" s="60"/>
      <c r="B7" s="5"/>
      <c r="C7" s="5"/>
      <c r="E7" s="203"/>
      <c r="F7" s="61"/>
      <c r="H7" s="198" t="s">
        <v>24</v>
      </c>
      <c r="I7" s="215">
        <v>50000</v>
      </c>
      <c r="K7" s="115" t="s">
        <v>109</v>
      </c>
      <c r="L7" s="8"/>
      <c r="M7" s="29">
        <v>15.99</v>
      </c>
      <c r="N7" s="116">
        <f t="shared" si="0"/>
        <v>2.2842857142857143</v>
      </c>
    </row>
    <row r="8" spans="1:21" s="4" customFormat="1">
      <c r="A8" s="157" t="s">
        <v>71</v>
      </c>
      <c r="B8" s="154"/>
      <c r="C8" s="154"/>
      <c r="D8" s="155"/>
      <c r="E8" s="204">
        <f>E5/(1+I29)</f>
        <v>19.546666666666667</v>
      </c>
      <c r="F8" s="156">
        <f>E8/$B$3</f>
        <v>2.7923809523809524</v>
      </c>
      <c r="G8" s="92"/>
      <c r="H8" s="197" t="s">
        <v>106</v>
      </c>
      <c r="I8" s="216">
        <f>I7*I6</f>
        <v>1099500</v>
      </c>
      <c r="K8" s="115" t="s">
        <v>110</v>
      </c>
      <c r="L8" s="8"/>
      <c r="M8" s="29">
        <v>17.989999999999998</v>
      </c>
      <c r="N8" s="116">
        <f t="shared" si="0"/>
        <v>2.57</v>
      </c>
    </row>
    <row r="9" spans="1:21" s="4" customFormat="1">
      <c r="A9" s="158" t="s">
        <v>72</v>
      </c>
      <c r="B9" s="159"/>
      <c r="C9" s="159"/>
      <c r="D9" s="160"/>
      <c r="E9" s="205">
        <f>E6/(1+I29)</f>
        <v>117.28</v>
      </c>
      <c r="F9" s="161">
        <f>E9/$B$3</f>
        <v>16.754285714285714</v>
      </c>
      <c r="G9" s="92"/>
      <c r="H9" s="197" t="s">
        <v>107</v>
      </c>
      <c r="I9" s="217">
        <v>0.15</v>
      </c>
      <c r="K9" s="115" t="s">
        <v>111</v>
      </c>
      <c r="L9" s="8"/>
      <c r="M9" s="29">
        <v>17.989999999999998</v>
      </c>
      <c r="N9" s="116">
        <f t="shared" si="0"/>
        <v>2.57</v>
      </c>
    </row>
    <row r="10" spans="1:21" s="4" customFormat="1">
      <c r="A10" s="60" t="s">
        <v>70</v>
      </c>
      <c r="B10" s="5"/>
      <c r="C10" s="5"/>
      <c r="D10" s="16"/>
      <c r="E10" s="206">
        <f>E9*(1-I14)</f>
        <v>87.960000000000008</v>
      </c>
      <c r="F10" s="62">
        <f>E10/$B$3</f>
        <v>12.565714285714288</v>
      </c>
      <c r="G10" s="92"/>
      <c r="H10" s="182"/>
      <c r="I10" s="183"/>
      <c r="K10" s="115" t="s">
        <v>112</v>
      </c>
      <c r="L10" s="8"/>
      <c r="M10" s="29">
        <v>19.989999999999998</v>
      </c>
      <c r="N10" s="116">
        <f t="shared" si="0"/>
        <v>2.8557142857142854</v>
      </c>
    </row>
    <row r="11" spans="1:21" s="4" customFormat="1">
      <c r="A11" s="60" t="s">
        <v>10</v>
      </c>
      <c r="B11" s="5"/>
      <c r="C11" s="5"/>
      <c r="E11" s="206">
        <f>E9-E10</f>
        <v>29.319999999999993</v>
      </c>
      <c r="F11" s="62">
        <f>E11/$B$3</f>
        <v>4.1885714285714277</v>
      </c>
      <c r="G11" s="92"/>
      <c r="H11" s="182" t="s">
        <v>104</v>
      </c>
      <c r="I11" s="183">
        <v>0.22</v>
      </c>
      <c r="J11" s="7"/>
      <c r="K11" s="115" t="s">
        <v>113</v>
      </c>
      <c r="L11" s="8"/>
      <c r="M11" s="29">
        <v>24.99</v>
      </c>
      <c r="N11" s="116">
        <f t="shared" si="0"/>
        <v>3.57</v>
      </c>
    </row>
    <row r="12" spans="1:21" s="4" customFormat="1" ht="12.75" thickBot="1">
      <c r="A12" s="73" t="s">
        <v>8</v>
      </c>
      <c r="B12" s="74"/>
      <c r="C12" s="74"/>
      <c r="D12" s="22"/>
      <c r="E12" s="207">
        <f>IF(E5=0,"",E11/E9)</f>
        <v>0.24999999999999994</v>
      </c>
      <c r="F12" s="90">
        <f>E12</f>
        <v>0.24999999999999994</v>
      </c>
      <c r="G12" s="92"/>
      <c r="H12" s="182" t="s">
        <v>105</v>
      </c>
      <c r="I12" s="183">
        <v>0.18</v>
      </c>
      <c r="K12" s="115" t="s">
        <v>114</v>
      </c>
      <c r="L12" s="8"/>
      <c r="M12" s="29">
        <v>13.99</v>
      </c>
      <c r="N12" s="116">
        <f t="shared" si="0"/>
        <v>1.9985714285714287</v>
      </c>
    </row>
    <row r="13" spans="1:21" s="4" customFormat="1" ht="12.75" thickBot="1">
      <c r="A13" s="60"/>
      <c r="B13" s="5"/>
      <c r="C13" s="5"/>
      <c r="E13" s="208"/>
      <c r="F13" s="89"/>
      <c r="G13" s="92"/>
      <c r="H13" s="182"/>
      <c r="I13" s="183"/>
      <c r="K13" s="115" t="s">
        <v>115</v>
      </c>
      <c r="L13" s="8"/>
      <c r="M13" s="29">
        <v>13.99</v>
      </c>
      <c r="N13" s="116">
        <f t="shared" si="0"/>
        <v>1.9985714285714287</v>
      </c>
    </row>
    <row r="14" spans="1:21" s="4" customFormat="1" ht="12.75" thickBot="1">
      <c r="A14" s="148" t="s">
        <v>76</v>
      </c>
      <c r="B14" s="149"/>
      <c r="C14" s="149"/>
      <c r="D14" s="150"/>
      <c r="E14" s="209">
        <f>E10</f>
        <v>87.960000000000008</v>
      </c>
      <c r="F14" s="152">
        <f>E14/$B$3</f>
        <v>12.565714285714288</v>
      </c>
      <c r="G14" s="92"/>
      <c r="H14" s="182" t="s">
        <v>69</v>
      </c>
      <c r="I14" s="183">
        <v>0.25</v>
      </c>
      <c r="K14" s="115"/>
      <c r="L14" s="8"/>
      <c r="M14" s="29"/>
      <c r="N14" s="116"/>
    </row>
    <row r="15" spans="1:21" s="4" customFormat="1">
      <c r="A15" s="60" t="s">
        <v>75</v>
      </c>
      <c r="B15" s="5"/>
      <c r="C15" s="5"/>
      <c r="E15" s="206">
        <f>E14*(1-I11)</f>
        <v>68.608800000000002</v>
      </c>
      <c r="F15" s="62">
        <f>E15/$B$3</f>
        <v>9.8012571428571427</v>
      </c>
      <c r="G15" s="92"/>
      <c r="H15" s="182"/>
      <c r="I15" s="183"/>
      <c r="J15" s="7"/>
      <c r="K15" s="117" t="s">
        <v>67</v>
      </c>
      <c r="L15" s="109"/>
      <c r="M15" s="21">
        <f>AVERAGE(M6:M13)</f>
        <v>17.864999999999998</v>
      </c>
      <c r="N15" s="118">
        <f t="shared" si="0"/>
        <v>2.552142857142857</v>
      </c>
    </row>
    <row r="16" spans="1:21" s="4" customFormat="1" ht="12.75" thickBot="1">
      <c r="A16" s="60" t="s">
        <v>12</v>
      </c>
      <c r="B16" s="5"/>
      <c r="C16" s="5"/>
      <c r="E16" s="206">
        <f>E14-E15</f>
        <v>19.351200000000006</v>
      </c>
      <c r="F16" s="62">
        <f>E16/$B$3</f>
        <v>2.7644571428571436</v>
      </c>
      <c r="G16" s="92"/>
      <c r="H16" s="184" t="s">
        <v>87</v>
      </c>
      <c r="I16" s="185">
        <v>6</v>
      </c>
      <c r="K16" s="125" t="s">
        <v>66</v>
      </c>
      <c r="L16" s="126"/>
      <c r="M16" s="126">
        <f>E5</f>
        <v>21.99</v>
      </c>
      <c r="N16" s="127">
        <f t="shared" si="0"/>
        <v>3.141428571428571</v>
      </c>
    </row>
    <row r="17" spans="1:15" s="4" customFormat="1">
      <c r="A17" s="60" t="s">
        <v>77</v>
      </c>
      <c r="B17" s="5"/>
      <c r="C17" s="5"/>
      <c r="E17" s="210">
        <f>IF(E5=0,"",E16/E14)</f>
        <v>0.22000000000000006</v>
      </c>
      <c r="F17" s="146">
        <f>E17</f>
        <v>0.22000000000000006</v>
      </c>
      <c r="G17" s="92"/>
      <c r="H17" s="184" t="s">
        <v>80</v>
      </c>
      <c r="I17" s="186">
        <v>1000</v>
      </c>
    </row>
    <row r="18" spans="1:15" s="4" customFormat="1">
      <c r="A18" s="60" t="s">
        <v>15</v>
      </c>
      <c r="B18" s="5"/>
      <c r="C18" s="5"/>
      <c r="E18" s="206">
        <f>IF(E5=0,"",I33)</f>
        <v>1.6492500000000001</v>
      </c>
      <c r="F18" s="62">
        <f>IF(F5=0,"",E18/$B$3)</f>
        <v>0.23560714285714288</v>
      </c>
      <c r="G18" s="92"/>
      <c r="H18" s="184"/>
      <c r="I18" s="185"/>
    </row>
    <row r="19" spans="1:15" s="4" customFormat="1">
      <c r="A19" s="60" t="s">
        <v>16</v>
      </c>
      <c r="B19" s="5"/>
      <c r="C19" s="5"/>
      <c r="E19" s="206">
        <f>IF(E5=0,"",E16-E18)</f>
        <v>17.701950000000007</v>
      </c>
      <c r="F19" s="62">
        <f>IF(F5=0,"",E19/$B$3)</f>
        <v>2.5288500000000012</v>
      </c>
      <c r="G19" s="5"/>
      <c r="H19" s="184" t="s">
        <v>98</v>
      </c>
      <c r="I19" s="187">
        <v>6500</v>
      </c>
      <c r="J19" s="7"/>
    </row>
    <row r="20" spans="1:15" s="4" customFormat="1">
      <c r="A20" s="72" t="s">
        <v>17</v>
      </c>
      <c r="B20" s="20"/>
      <c r="C20" s="20"/>
      <c r="D20" s="23"/>
      <c r="E20" s="211">
        <f>IF(E5=0,"",E19/E14)</f>
        <v>0.20125000000000007</v>
      </c>
      <c r="F20" s="88">
        <f>IF(F5=0,"",F19/F14)</f>
        <v>0.20125000000000007</v>
      </c>
      <c r="H20" s="184" t="s">
        <v>99</v>
      </c>
      <c r="I20" s="188">
        <f>I19/I17</f>
        <v>6.5</v>
      </c>
      <c r="J20" s="10"/>
    </row>
    <row r="21" spans="1:15" s="4" customFormat="1" ht="12.75" thickBot="1">
      <c r="A21" s="72"/>
      <c r="B21" s="20"/>
      <c r="C21" s="20"/>
      <c r="D21" s="23"/>
      <c r="E21" s="211"/>
      <c r="F21" s="88"/>
      <c r="H21" s="184"/>
      <c r="I21" s="188"/>
      <c r="J21" s="11"/>
    </row>
    <row r="22" spans="1:15" s="4" customFormat="1" ht="12.75" thickBot="1">
      <c r="A22" s="148" t="s">
        <v>79</v>
      </c>
      <c r="B22" s="149"/>
      <c r="C22" s="149"/>
      <c r="D22" s="150"/>
      <c r="E22" s="212">
        <f>E15</f>
        <v>68.608800000000002</v>
      </c>
      <c r="F22" s="152">
        <f>E22/$B$3</f>
        <v>9.8012571428571427</v>
      </c>
      <c r="H22" s="184" t="s">
        <v>84</v>
      </c>
      <c r="I22" s="189">
        <v>2000</v>
      </c>
      <c r="J22" s="91"/>
      <c r="O22" s="91"/>
    </row>
    <row r="23" spans="1:15" s="4" customFormat="1" ht="12.75" thickBot="1">
      <c r="A23" s="72"/>
      <c r="B23" s="20"/>
      <c r="C23" s="20"/>
      <c r="D23" s="23"/>
      <c r="E23" s="211"/>
      <c r="F23" s="88"/>
      <c r="H23" s="184" t="s">
        <v>82</v>
      </c>
      <c r="I23" s="189">
        <v>2500</v>
      </c>
      <c r="K23" s="225"/>
      <c r="L23" s="1"/>
      <c r="M23" s="1"/>
      <c r="N23" s="1"/>
    </row>
    <row r="24" spans="1:15" s="4" customFormat="1" ht="12.75" thickBot="1">
      <c r="A24" s="44" t="s">
        <v>100</v>
      </c>
      <c r="B24" s="45"/>
      <c r="C24" s="45"/>
      <c r="D24" s="46"/>
      <c r="E24" s="213">
        <f>IF(E5=0,"",(E22-I20-I25-I26)/(1+I28+I29+I30+I31))</f>
        <v>38.977537212449256</v>
      </c>
      <c r="F24" s="47">
        <f>IF(F5=0,"",E24/$B$3)</f>
        <v>5.5682196017784653</v>
      </c>
      <c r="G24" s="7"/>
      <c r="H24" s="184"/>
      <c r="I24" s="189"/>
      <c r="K24" s="1"/>
      <c r="L24" s="1"/>
      <c r="M24" s="1"/>
      <c r="N24" s="1"/>
    </row>
    <row r="25" spans="1:15" s="4" customFormat="1">
      <c r="A25" s="92"/>
      <c r="B25" s="92"/>
      <c r="C25" s="92"/>
      <c r="E25" s="24"/>
      <c r="F25" s="24"/>
      <c r="H25" s="184" t="s">
        <v>83</v>
      </c>
      <c r="I25" s="190">
        <f>I22/I17</f>
        <v>2</v>
      </c>
      <c r="J25" s="5"/>
      <c r="K25" s="1"/>
      <c r="L25" s="1"/>
      <c r="M25" s="1"/>
      <c r="N25" s="1"/>
    </row>
    <row r="26" spans="1:15" s="4" customFormat="1">
      <c r="A26" s="2"/>
      <c r="B26" s="2"/>
      <c r="C26" s="2"/>
      <c r="D26" s="1"/>
      <c r="E26" s="3"/>
      <c r="F26" s="3"/>
      <c r="H26" s="184" t="s">
        <v>81</v>
      </c>
      <c r="I26" s="190">
        <f>I23/I17</f>
        <v>2.5</v>
      </c>
      <c r="J26" s="5"/>
      <c r="K26" s="1"/>
      <c r="L26" s="1"/>
      <c r="M26" s="1"/>
      <c r="N26" s="1"/>
    </row>
    <row r="27" spans="1:15" s="4" customFormat="1">
      <c r="A27" s="2"/>
      <c r="B27" s="2"/>
      <c r="C27" s="2"/>
      <c r="D27" s="1"/>
      <c r="E27" s="3"/>
      <c r="F27" s="3"/>
      <c r="H27" s="191"/>
      <c r="I27" s="192"/>
      <c r="J27" s="5"/>
      <c r="K27" s="1"/>
      <c r="L27" s="1"/>
      <c r="M27" s="1"/>
      <c r="N27" s="1"/>
    </row>
    <row r="28" spans="1:15" s="4" customFormat="1">
      <c r="A28" s="2"/>
      <c r="B28" s="2"/>
      <c r="C28" s="2"/>
      <c r="D28" s="1"/>
      <c r="E28" s="3"/>
      <c r="F28" s="3"/>
      <c r="G28" s="7"/>
      <c r="H28" s="184" t="s">
        <v>88</v>
      </c>
      <c r="I28" s="193">
        <v>0.25</v>
      </c>
      <c r="J28" s="5"/>
      <c r="K28" s="225">
        <f>I25/E22</f>
        <v>2.9150779491843613E-2</v>
      </c>
      <c r="L28" s="1"/>
      <c r="M28" s="1"/>
      <c r="N28" s="1"/>
    </row>
    <row r="29" spans="1:15" s="4" customFormat="1">
      <c r="A29" s="2"/>
      <c r="B29" s="2"/>
      <c r="C29" s="2"/>
      <c r="D29" s="1"/>
      <c r="E29" s="3"/>
      <c r="F29" s="3"/>
      <c r="H29" s="184" t="s">
        <v>68</v>
      </c>
      <c r="I29" s="194">
        <v>0.125</v>
      </c>
      <c r="J29" s="5"/>
      <c r="K29" s="225">
        <f>I26/E22</f>
        <v>3.6438474364804511E-2</v>
      </c>
      <c r="L29" s="1"/>
      <c r="M29" s="1"/>
      <c r="N29" s="1"/>
    </row>
    <row r="30" spans="1:15" s="4" customFormat="1">
      <c r="A30" s="2"/>
      <c r="B30" s="2"/>
      <c r="C30" s="2"/>
      <c r="D30" s="1"/>
      <c r="E30" s="3"/>
      <c r="F30" s="3"/>
      <c r="H30" s="184" t="s">
        <v>85</v>
      </c>
      <c r="I30" s="195">
        <v>0.1</v>
      </c>
      <c r="K30" s="225">
        <f>I20/E22</f>
        <v>9.4740033348491737E-2</v>
      </c>
      <c r="L30" s="1"/>
      <c r="M30" s="1"/>
      <c r="N30" s="1"/>
    </row>
    <row r="31" spans="1:15" s="4" customFormat="1">
      <c r="A31" s="2"/>
      <c r="B31" s="2"/>
      <c r="C31" s="2"/>
      <c r="D31" s="1"/>
      <c r="E31" s="3"/>
      <c r="F31" s="3"/>
      <c r="H31" s="184" t="s">
        <v>86</v>
      </c>
      <c r="I31" s="196">
        <v>3.0000000000000001E-3</v>
      </c>
      <c r="K31" s="225"/>
      <c r="L31" s="1"/>
      <c r="M31" s="1"/>
      <c r="N31" s="1"/>
    </row>
    <row r="32" spans="1:15" s="4" customFormat="1">
      <c r="A32" s="2"/>
      <c r="B32" s="2"/>
      <c r="C32" s="2"/>
      <c r="D32" s="1"/>
      <c r="E32" s="3"/>
      <c r="F32" s="3"/>
      <c r="G32" s="7"/>
      <c r="H32" s="184"/>
      <c r="I32" s="196"/>
      <c r="K32" s="1"/>
      <c r="L32" s="1"/>
      <c r="M32" s="1"/>
      <c r="N32" s="1"/>
    </row>
    <row r="33" spans="1:22" s="4" customFormat="1" ht="12" customHeight="1" thickBot="1">
      <c r="A33" s="2"/>
      <c r="B33" s="2"/>
      <c r="C33" s="2"/>
      <c r="D33" s="1"/>
      <c r="E33" s="3"/>
      <c r="F33" s="3"/>
      <c r="G33" s="10"/>
      <c r="H33" s="199" t="s">
        <v>101</v>
      </c>
      <c r="I33" s="200">
        <f>(I9*I8)/I7/2</f>
        <v>1.6492500000000001</v>
      </c>
      <c r="K33" s="1"/>
      <c r="L33" s="1"/>
      <c r="M33" s="1"/>
      <c r="N33" s="1"/>
    </row>
    <row r="34" spans="1:22" s="4" customFormat="1" ht="12" customHeight="1">
      <c r="A34" s="2"/>
      <c r="B34" s="2"/>
      <c r="C34" s="2"/>
      <c r="D34" s="1"/>
      <c r="E34" s="3"/>
      <c r="F34" s="3"/>
      <c r="G34" s="11"/>
      <c r="K34" s="1"/>
      <c r="L34" s="1"/>
      <c r="M34" s="1"/>
      <c r="N34" s="1"/>
    </row>
    <row r="35" spans="1:22">
      <c r="G35" s="91"/>
      <c r="H35" s="4"/>
      <c r="I35" s="4"/>
      <c r="J35" s="4"/>
      <c r="O35" s="4"/>
      <c r="P35" s="91"/>
      <c r="Q35" s="91"/>
      <c r="R35" s="91"/>
      <c r="S35" s="91"/>
      <c r="T35" s="91"/>
      <c r="U35" s="91"/>
      <c r="V35" s="4"/>
    </row>
    <row r="36" spans="1:22">
      <c r="G36" s="4"/>
      <c r="H36" s="4"/>
      <c r="I36" s="4"/>
      <c r="J36" s="4"/>
      <c r="P36" s="4"/>
      <c r="Q36" s="4"/>
      <c r="R36" s="4"/>
      <c r="S36" s="4"/>
      <c r="T36" s="4"/>
      <c r="U36" s="4"/>
      <c r="V36" s="4"/>
    </row>
    <row r="37" spans="1:22">
      <c r="G37" s="4"/>
      <c r="H37" s="4"/>
      <c r="I37" s="142"/>
      <c r="P37" s="4"/>
      <c r="Q37" s="4"/>
      <c r="R37" s="4"/>
      <c r="S37" s="4"/>
      <c r="T37" s="4"/>
      <c r="U37" s="4"/>
      <c r="V37" s="4"/>
    </row>
    <row r="38" spans="1:22">
      <c r="G38" s="5"/>
      <c r="H38" s="7"/>
      <c r="I38" s="7"/>
      <c r="P38" s="4"/>
      <c r="Q38" s="4"/>
      <c r="R38" s="4"/>
      <c r="S38" s="4"/>
      <c r="T38" s="4"/>
      <c r="U38" s="4"/>
      <c r="V38" s="4"/>
    </row>
    <row r="39" spans="1:22">
      <c r="G39" s="5"/>
      <c r="H39" s="4"/>
      <c r="I39" s="84"/>
      <c r="P39" s="4"/>
      <c r="Q39" s="4"/>
      <c r="R39" s="4"/>
      <c r="S39" s="4"/>
      <c r="T39" s="4"/>
      <c r="U39" s="4"/>
      <c r="V39" s="4"/>
    </row>
    <row r="40" spans="1:22">
      <c r="G40" s="5"/>
      <c r="H40" s="4"/>
      <c r="I40" s="4"/>
      <c r="P40" s="4"/>
      <c r="Q40" s="4"/>
      <c r="R40" s="4"/>
      <c r="S40" s="4"/>
      <c r="T40" s="4"/>
      <c r="U40" s="4"/>
      <c r="V40" s="4"/>
    </row>
    <row r="41" spans="1:22">
      <c r="G41" s="5"/>
      <c r="H41" s="4"/>
      <c r="I41" s="4"/>
      <c r="P41" s="4"/>
      <c r="Q41" s="4"/>
      <c r="R41" s="4"/>
      <c r="S41" s="4"/>
      <c r="T41" s="4"/>
      <c r="U41" s="4"/>
      <c r="V41" s="4"/>
    </row>
    <row r="42" spans="1:22">
      <c r="G42" s="5"/>
      <c r="H42" s="7"/>
      <c r="I42" s="7"/>
      <c r="P42" s="4"/>
      <c r="Q42" s="4"/>
      <c r="R42" s="4"/>
      <c r="S42" s="4"/>
      <c r="T42" s="4"/>
      <c r="U42" s="4"/>
      <c r="V42" s="4"/>
    </row>
    <row r="43" spans="1:22">
      <c r="G43" s="4"/>
      <c r="H43" s="4"/>
      <c r="I43" s="4"/>
      <c r="P43" s="4"/>
      <c r="Q43" s="4"/>
      <c r="R43" s="4"/>
      <c r="S43" s="4"/>
      <c r="T43" s="4"/>
      <c r="U43" s="4"/>
      <c r="V43" s="4"/>
    </row>
    <row r="44" spans="1:22">
      <c r="G44" s="4"/>
      <c r="H44" s="4"/>
      <c r="I44" s="4"/>
      <c r="P44" s="4"/>
      <c r="Q44" s="4"/>
      <c r="R44" s="4"/>
      <c r="S44" s="4"/>
      <c r="T44" s="4"/>
      <c r="U44" s="4"/>
      <c r="V44" s="4"/>
    </row>
    <row r="45" spans="1:22">
      <c r="G45" s="4"/>
      <c r="H45" s="4"/>
      <c r="I45" s="4"/>
      <c r="P45" s="4"/>
      <c r="Q45" s="4"/>
      <c r="R45" s="4"/>
      <c r="S45" s="4"/>
      <c r="T45" s="4"/>
      <c r="U45" s="4"/>
      <c r="V45" s="4"/>
    </row>
    <row r="46" spans="1:22">
      <c r="G46" s="4"/>
      <c r="H46" s="7"/>
      <c r="I46" s="7"/>
      <c r="P46" s="4"/>
      <c r="Q46" s="4"/>
      <c r="R46" s="4"/>
      <c r="S46" s="4"/>
      <c r="T46" s="4"/>
      <c r="U46" s="4"/>
      <c r="V46" s="4"/>
    </row>
    <row r="47" spans="1:22">
      <c r="G47" s="4"/>
      <c r="H47" s="10"/>
      <c r="I47" s="10"/>
      <c r="P47" s="4"/>
      <c r="Q47" s="4"/>
      <c r="R47" s="4"/>
      <c r="S47" s="4"/>
      <c r="T47" s="4"/>
      <c r="U47" s="4"/>
      <c r="V47" s="4"/>
    </row>
    <row r="48" spans="1:22">
      <c r="G48" s="4"/>
      <c r="H48" s="11"/>
      <c r="I48" s="11"/>
      <c r="P48" s="4"/>
      <c r="Q48" s="4"/>
      <c r="R48" s="4"/>
      <c r="S48" s="4"/>
      <c r="T48" s="4"/>
      <c r="U48" s="4"/>
      <c r="V48" s="4"/>
    </row>
    <row r="49" spans="7:9">
      <c r="G49" s="4"/>
      <c r="H49" s="91"/>
      <c r="I49" s="91"/>
    </row>
    <row r="50" spans="7:9">
      <c r="H50" s="4"/>
      <c r="I50" s="4"/>
    </row>
    <row r="51" spans="7:9">
      <c r="H51" s="4"/>
      <c r="I51" s="4"/>
    </row>
    <row r="52" spans="7:9">
      <c r="H52" s="5"/>
      <c r="I52" s="5"/>
    </row>
    <row r="53" spans="7:9">
      <c r="H53" s="5"/>
      <c r="I53" s="5"/>
    </row>
    <row r="54" spans="7:9">
      <c r="H54" s="5"/>
      <c r="I54" s="5"/>
    </row>
    <row r="55" spans="7:9">
      <c r="H55" s="5"/>
      <c r="I55" s="5"/>
    </row>
    <row r="56" spans="7:9">
      <c r="H56" s="5"/>
      <c r="I56" s="5"/>
    </row>
    <row r="57" spans="7:9">
      <c r="H57" s="4"/>
      <c r="I57" s="4"/>
    </row>
    <row r="58" spans="7:9">
      <c r="H58" s="4"/>
      <c r="I58" s="4"/>
    </row>
    <row r="59" spans="7:9">
      <c r="H59" s="4"/>
      <c r="I59" s="4"/>
    </row>
    <row r="60" spans="7:9">
      <c r="H60" s="4"/>
      <c r="I60" s="4"/>
    </row>
    <row r="61" spans="7:9">
      <c r="H61" s="4"/>
      <c r="I61" s="4"/>
    </row>
    <row r="62" spans="7:9">
      <c r="H62" s="4"/>
      <c r="I62" s="4"/>
    </row>
    <row r="63" spans="7:9">
      <c r="H63" s="4"/>
      <c r="I63" s="4"/>
    </row>
  </sheetData>
  <mergeCells count="1"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zoomScale="160" zoomScaleNormal="160" workbookViewId="0">
      <selection activeCell="A30" sqref="A30"/>
    </sheetView>
  </sheetViews>
  <sheetFormatPr defaultColWidth="9.140625" defaultRowHeight="12"/>
  <cols>
    <col min="1" max="1" width="47.28515625" style="2" customWidth="1"/>
    <col min="2" max="2" width="10.85546875" style="2" customWidth="1"/>
    <col min="3" max="3" width="10.5703125" style="2" customWidth="1"/>
    <col min="4" max="4" width="32.7109375" style="1" customWidth="1"/>
    <col min="5" max="6" width="10.5703125" style="3" customWidth="1"/>
    <col min="7" max="7" width="6.140625" style="1" customWidth="1"/>
    <col min="8" max="8" width="38.7109375" style="1" customWidth="1"/>
    <col min="9" max="9" width="12.85546875" style="1" customWidth="1"/>
    <col min="10" max="10" width="2.28515625" style="1" customWidth="1"/>
    <col min="11" max="11" width="9.42578125" style="1" customWidth="1"/>
    <col min="12" max="13" width="9.140625" style="1"/>
    <col min="14" max="14" width="10" style="1" customWidth="1"/>
    <col min="15" max="16384" width="9.140625" style="1"/>
  </cols>
  <sheetData>
    <row r="1" spans="1:21" ht="16.5" customHeight="1">
      <c r="A1" s="31" t="s">
        <v>23</v>
      </c>
      <c r="B1" s="32"/>
      <c r="C1" s="32"/>
      <c r="D1" s="32"/>
      <c r="E1" s="32"/>
      <c r="F1" s="32"/>
      <c r="G1" s="33"/>
      <c r="H1" s="33"/>
      <c r="I1" s="33"/>
      <c r="J1" s="33"/>
      <c r="K1" s="32"/>
      <c r="L1" s="32"/>
      <c r="M1" s="34"/>
      <c r="N1" s="34"/>
      <c r="O1" s="34"/>
      <c r="P1" s="34"/>
      <c r="Q1" s="34"/>
      <c r="R1" s="34"/>
      <c r="S1" s="34"/>
      <c r="T1" s="34"/>
      <c r="U1" s="35"/>
    </row>
    <row r="2" spans="1:21" ht="16.5" customHeight="1" thickBot="1">
      <c r="A2" s="36" t="s">
        <v>21</v>
      </c>
      <c r="B2" s="37"/>
      <c r="C2" s="37"/>
      <c r="D2" s="38"/>
      <c r="E2" s="38"/>
      <c r="F2" s="38"/>
      <c r="G2" s="39"/>
      <c r="H2" s="39"/>
      <c r="I2" s="39"/>
      <c r="J2" s="39"/>
      <c r="K2" s="39"/>
      <c r="L2" s="40"/>
      <c r="M2" s="41"/>
      <c r="N2" s="41"/>
      <c r="O2" s="41"/>
      <c r="P2" s="41"/>
      <c r="Q2" s="41"/>
      <c r="R2" s="41"/>
      <c r="S2" s="41"/>
      <c r="T2" s="41"/>
      <c r="U2" s="42"/>
    </row>
    <row r="4" spans="1:2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8" t="s">
        <v>55</v>
      </c>
      <c r="B6" s="18">
        <v>7</v>
      </c>
      <c r="C6" s="18" t="s">
        <v>26</v>
      </c>
      <c r="D6" s="1" t="s">
        <v>54</v>
      </c>
      <c r="E6" s="30"/>
      <c r="F6" s="30"/>
      <c r="G6" s="30"/>
      <c r="H6" s="30"/>
      <c r="I6" s="30"/>
      <c r="J6" s="30"/>
    </row>
    <row r="7" spans="1:21" s="4" customFormat="1" ht="12.75" thickBot="1">
      <c r="A7" s="5"/>
      <c r="B7" s="5"/>
      <c r="C7" s="5"/>
      <c r="E7" s="25" t="s">
        <v>39</v>
      </c>
      <c r="F7" s="25" t="s">
        <v>41</v>
      </c>
    </row>
    <row r="8" spans="1:21" s="4" customFormat="1">
      <c r="A8" s="157" t="s">
        <v>91</v>
      </c>
      <c r="B8" s="154"/>
      <c r="C8" s="154"/>
      <c r="D8" s="164"/>
      <c r="E8" s="165">
        <f>I9</f>
        <v>18</v>
      </c>
      <c r="F8" s="156">
        <f>E8/$B$6</f>
        <v>2.5714285714285716</v>
      </c>
      <c r="G8" s="98"/>
      <c r="H8" s="180" t="s">
        <v>102</v>
      </c>
      <c r="I8" s="181"/>
      <c r="K8" s="111" t="s">
        <v>4</v>
      </c>
      <c r="L8" s="112"/>
      <c r="M8" s="113" t="s">
        <v>26</v>
      </c>
      <c r="N8" s="114" t="s">
        <v>41</v>
      </c>
    </row>
    <row r="9" spans="1:21" s="4" customFormat="1" ht="12.75" thickBot="1">
      <c r="A9" s="166" t="s">
        <v>90</v>
      </c>
      <c r="B9" s="167"/>
      <c r="C9" s="167"/>
      <c r="D9" s="168"/>
      <c r="E9" s="169">
        <f>E8*I20</f>
        <v>108</v>
      </c>
      <c r="F9" s="170">
        <f>E9/$B$6</f>
        <v>15.428571428571429</v>
      </c>
      <c r="H9" s="197" t="s">
        <v>116</v>
      </c>
      <c r="I9" s="214">
        <v>18</v>
      </c>
      <c r="K9" s="115" t="s">
        <v>108</v>
      </c>
      <c r="L9" s="8"/>
      <c r="M9" s="29"/>
      <c r="N9" s="116">
        <f t="shared" ref="N9:N19" si="0">M9/$B$6</f>
        <v>0</v>
      </c>
    </row>
    <row r="10" spans="1:21" s="4" customFormat="1" ht="12.75" thickBot="1">
      <c r="A10" s="60"/>
      <c r="B10" s="5"/>
      <c r="C10" s="5"/>
      <c r="E10" s="25"/>
      <c r="F10" s="61"/>
      <c r="H10" s="198" t="s">
        <v>24</v>
      </c>
      <c r="I10" s="215">
        <v>15000</v>
      </c>
      <c r="K10" s="115" t="s">
        <v>109</v>
      </c>
      <c r="L10" s="8"/>
      <c r="M10" s="29">
        <v>22</v>
      </c>
      <c r="N10" s="116">
        <f t="shared" si="0"/>
        <v>3.1428571428571428</v>
      </c>
    </row>
    <row r="11" spans="1:21" s="4" customFormat="1">
      <c r="A11" s="55" t="s">
        <v>92</v>
      </c>
      <c r="B11" s="56"/>
      <c r="C11" s="56"/>
      <c r="D11" s="162"/>
      <c r="E11" s="172">
        <f>(E8-I17)*I20</f>
        <v>90</v>
      </c>
      <c r="F11" s="163">
        <f>E11/$B$6</f>
        <v>12.857142857142858</v>
      </c>
      <c r="G11" s="92"/>
      <c r="H11" s="197" t="s">
        <v>106</v>
      </c>
      <c r="I11" s="216">
        <f>I10*I9</f>
        <v>270000</v>
      </c>
      <c r="K11" s="115" t="s">
        <v>110</v>
      </c>
      <c r="L11" s="8"/>
      <c r="M11" s="29"/>
      <c r="N11" s="116">
        <f t="shared" si="0"/>
        <v>0</v>
      </c>
    </row>
    <row r="12" spans="1:21" s="4" customFormat="1">
      <c r="A12" s="60" t="s">
        <v>93</v>
      </c>
      <c r="B12" s="5"/>
      <c r="C12" s="5"/>
      <c r="E12" s="26">
        <f>E9-E11</f>
        <v>18</v>
      </c>
      <c r="F12" s="62">
        <f>E12/$B$6</f>
        <v>2.5714285714285716</v>
      </c>
      <c r="G12" s="92"/>
      <c r="H12" s="197" t="s">
        <v>107</v>
      </c>
      <c r="I12" s="217">
        <v>0.05</v>
      </c>
      <c r="J12" s="7"/>
      <c r="K12" s="115" t="s">
        <v>111</v>
      </c>
      <c r="L12" s="8"/>
      <c r="M12" s="29"/>
      <c r="N12" s="116">
        <f t="shared" si="0"/>
        <v>0</v>
      </c>
    </row>
    <row r="13" spans="1:21" s="4" customFormat="1" ht="12.75" thickBot="1">
      <c r="A13" s="73" t="s">
        <v>119</v>
      </c>
      <c r="B13" s="74"/>
      <c r="C13" s="74"/>
      <c r="D13" s="22"/>
      <c r="E13" s="75">
        <f>E12/E11</f>
        <v>0.2</v>
      </c>
      <c r="F13" s="90">
        <f>E13</f>
        <v>0.2</v>
      </c>
      <c r="G13" s="92"/>
      <c r="H13" s="128"/>
      <c r="I13" s="130"/>
      <c r="K13" s="115" t="s">
        <v>112</v>
      </c>
      <c r="L13" s="8"/>
      <c r="M13" s="29"/>
      <c r="N13" s="116">
        <f t="shared" si="0"/>
        <v>0</v>
      </c>
    </row>
    <row r="14" spans="1:21" s="4" customFormat="1" ht="12.75" thickBot="1">
      <c r="A14" s="60"/>
      <c r="B14" s="5"/>
      <c r="C14" s="5"/>
      <c r="E14" s="27"/>
      <c r="F14" s="89"/>
      <c r="G14" s="92"/>
      <c r="H14" s="106" t="s">
        <v>78</v>
      </c>
      <c r="I14" s="129">
        <v>0.22</v>
      </c>
      <c r="K14" s="115" t="s">
        <v>113</v>
      </c>
      <c r="L14" s="8"/>
      <c r="M14" s="29"/>
      <c r="N14" s="116">
        <f t="shared" si="0"/>
        <v>0</v>
      </c>
    </row>
    <row r="15" spans="1:21" s="4" customFormat="1" ht="12.75" thickBot="1">
      <c r="A15" s="148" t="s">
        <v>94</v>
      </c>
      <c r="B15" s="149"/>
      <c r="C15" s="149"/>
      <c r="D15" s="150"/>
      <c r="E15" s="151">
        <f>E11/(1+I32)</f>
        <v>80</v>
      </c>
      <c r="F15" s="152">
        <f>E15/$B$6</f>
        <v>11.428571428571429</v>
      </c>
      <c r="G15" s="92"/>
      <c r="H15" s="128" t="s">
        <v>52</v>
      </c>
      <c r="I15" s="130">
        <v>0.18</v>
      </c>
      <c r="K15" s="115" t="s">
        <v>114</v>
      </c>
      <c r="L15" s="8"/>
      <c r="M15" s="29"/>
      <c r="N15" s="116">
        <f t="shared" si="0"/>
        <v>0</v>
      </c>
    </row>
    <row r="16" spans="1:21" s="4" customFormat="1">
      <c r="A16" s="60" t="s">
        <v>95</v>
      </c>
      <c r="B16" s="5"/>
      <c r="C16" s="5"/>
      <c r="E16" s="26">
        <f>E15/(1+I18)</f>
        <v>77.669902912621353</v>
      </c>
      <c r="F16" s="62">
        <f>E16/$B$6</f>
        <v>11.095700416088764</v>
      </c>
      <c r="G16" s="92"/>
      <c r="H16" s="128"/>
      <c r="I16" s="130"/>
      <c r="J16" s="7"/>
      <c r="K16" s="115" t="s">
        <v>115</v>
      </c>
      <c r="L16" s="8"/>
      <c r="M16" s="29">
        <v>20</v>
      </c>
      <c r="N16" s="116">
        <f t="shared" si="0"/>
        <v>2.8571428571428572</v>
      </c>
    </row>
    <row r="17" spans="1:14" s="4" customFormat="1">
      <c r="A17" s="60" t="s">
        <v>96</v>
      </c>
      <c r="B17" s="5"/>
      <c r="C17" s="5"/>
      <c r="E17" s="26">
        <f>E15-E16</f>
        <v>2.3300970873786468</v>
      </c>
      <c r="F17" s="62">
        <f>E17/$B$6</f>
        <v>0.33287101248266382</v>
      </c>
      <c r="G17" s="92"/>
      <c r="H17" s="128" t="s">
        <v>118</v>
      </c>
      <c r="I17" s="171">
        <v>3</v>
      </c>
      <c r="K17" s="115"/>
      <c r="L17" s="8"/>
      <c r="M17" s="29"/>
      <c r="N17" s="116"/>
    </row>
    <row r="18" spans="1:14" s="4" customFormat="1" ht="12.75" thickBot="1">
      <c r="A18" s="73" t="s">
        <v>7</v>
      </c>
      <c r="B18" s="74"/>
      <c r="C18" s="74"/>
      <c r="D18" s="22"/>
      <c r="E18" s="179">
        <f>E17/E15</f>
        <v>2.9126213592233087E-2</v>
      </c>
      <c r="F18" s="175">
        <f>E18</f>
        <v>2.9126213592233087E-2</v>
      </c>
      <c r="G18" s="92"/>
      <c r="H18" s="128" t="s">
        <v>7</v>
      </c>
      <c r="I18" s="130">
        <v>0.03</v>
      </c>
      <c r="K18" s="117" t="s">
        <v>67</v>
      </c>
      <c r="L18" s="109"/>
      <c r="M18" s="21">
        <f>AVERAGE(M9:M16)</f>
        <v>21</v>
      </c>
      <c r="N18" s="118">
        <f t="shared" si="0"/>
        <v>3</v>
      </c>
    </row>
    <row r="19" spans="1:14" s="4" customFormat="1" ht="12.75" thickBot="1">
      <c r="A19" s="141"/>
      <c r="B19" s="137"/>
      <c r="C19" s="137"/>
      <c r="D19" s="138"/>
      <c r="E19" s="139"/>
      <c r="F19" s="140"/>
      <c r="G19" s="92"/>
      <c r="H19" s="128"/>
      <c r="I19" s="171"/>
      <c r="K19" s="125" t="s">
        <v>66</v>
      </c>
      <c r="L19" s="126"/>
      <c r="M19" s="126">
        <f>E8</f>
        <v>18</v>
      </c>
      <c r="N19" s="127">
        <f t="shared" si="0"/>
        <v>2.5714285714285716</v>
      </c>
    </row>
    <row r="20" spans="1:14" s="4" customFormat="1" ht="12.75" thickBot="1">
      <c r="A20" s="148" t="s">
        <v>97</v>
      </c>
      <c r="B20" s="149"/>
      <c r="C20" s="149"/>
      <c r="D20" s="150"/>
      <c r="E20" s="151">
        <f>E16</f>
        <v>77.669902912621353</v>
      </c>
      <c r="F20" s="152">
        <f>E20/$B$6</f>
        <v>11.095700416088764</v>
      </c>
      <c r="G20" s="92"/>
      <c r="H20" s="101" t="s">
        <v>87</v>
      </c>
      <c r="I20" s="131">
        <v>6</v>
      </c>
      <c r="J20" s="7"/>
    </row>
    <row r="21" spans="1:14" s="4" customFormat="1">
      <c r="A21" s="60" t="s">
        <v>75</v>
      </c>
      <c r="B21" s="5"/>
      <c r="C21" s="5"/>
      <c r="E21" s="178">
        <f>E20/(1+I14)</f>
        <v>63.663854846410949</v>
      </c>
      <c r="F21" s="62">
        <f>E21/$B$6</f>
        <v>9.0948364066301348</v>
      </c>
      <c r="G21" s="92"/>
      <c r="H21" s="101" t="s">
        <v>80</v>
      </c>
      <c r="I21" s="177">
        <v>1000</v>
      </c>
      <c r="J21" s="10"/>
    </row>
    <row r="22" spans="1:14" s="4" customFormat="1">
      <c r="A22" s="60" t="s">
        <v>12</v>
      </c>
      <c r="B22" s="5"/>
      <c r="C22" s="5"/>
      <c r="E22" s="26">
        <f>E20-E21</f>
        <v>14.006048066210404</v>
      </c>
      <c r="F22" s="62">
        <f>E22/$B$6</f>
        <v>2.000864009458629</v>
      </c>
      <c r="G22" s="5"/>
      <c r="H22" s="101"/>
      <c r="I22" s="131"/>
      <c r="J22" s="11"/>
    </row>
    <row r="23" spans="1:14" s="4" customFormat="1">
      <c r="A23" s="60" t="s">
        <v>77</v>
      </c>
      <c r="B23" s="5"/>
      <c r="C23" s="5"/>
      <c r="E23" s="94">
        <f>E22/E20</f>
        <v>0.18032786885245897</v>
      </c>
      <c r="F23" s="146">
        <f>E23</f>
        <v>0.18032786885245897</v>
      </c>
      <c r="H23" s="101" t="s">
        <v>98</v>
      </c>
      <c r="I23" s="176">
        <v>6500</v>
      </c>
      <c r="J23" s="91"/>
      <c r="K23" s="1"/>
      <c r="L23" s="1"/>
      <c r="M23" s="1"/>
      <c r="N23" s="1"/>
    </row>
    <row r="24" spans="1:14" s="4" customFormat="1">
      <c r="A24" s="60" t="s">
        <v>15</v>
      </c>
      <c r="B24" s="5"/>
      <c r="C24" s="5"/>
      <c r="E24" s="26">
        <f>I36</f>
        <v>0.45</v>
      </c>
      <c r="F24" s="62">
        <f>E24/$B$6</f>
        <v>6.4285714285714293E-2</v>
      </c>
      <c r="H24" s="101" t="s">
        <v>99</v>
      </c>
      <c r="I24" s="132">
        <f>I23/I21</f>
        <v>6.5</v>
      </c>
      <c r="K24" s="1"/>
      <c r="L24" s="1"/>
      <c r="M24" s="1"/>
      <c r="N24" s="1"/>
    </row>
    <row r="25" spans="1:14" s="4" customFormat="1">
      <c r="A25" s="60" t="s">
        <v>16</v>
      </c>
      <c r="B25" s="5"/>
      <c r="C25" s="5"/>
      <c r="E25" s="26">
        <f>E22-E24</f>
        <v>13.556048066210405</v>
      </c>
      <c r="F25" s="62">
        <f>E25/$B$6</f>
        <v>1.9365782951729149</v>
      </c>
      <c r="H25" s="101"/>
      <c r="I25" s="132"/>
      <c r="K25" s="1"/>
      <c r="L25" s="1"/>
      <c r="M25" s="1"/>
      <c r="N25" s="1"/>
    </row>
    <row r="26" spans="1:14" s="4" customFormat="1">
      <c r="A26" s="72" t="s">
        <v>17</v>
      </c>
      <c r="B26" s="20"/>
      <c r="C26" s="20"/>
      <c r="D26" s="23"/>
      <c r="E26" s="86">
        <f>E25/E20</f>
        <v>0.17453411885245898</v>
      </c>
      <c r="F26" s="88">
        <f>F25/F20</f>
        <v>0.17453411885245898</v>
      </c>
      <c r="H26" s="101" t="s">
        <v>84</v>
      </c>
      <c r="I26" s="135">
        <v>2000</v>
      </c>
      <c r="J26" s="5"/>
      <c r="K26" s="1"/>
      <c r="L26" s="1"/>
      <c r="M26" s="1"/>
      <c r="N26" s="1"/>
    </row>
    <row r="27" spans="1:14" s="4" customFormat="1" ht="12.75" thickBot="1">
      <c r="A27" s="72"/>
      <c r="B27" s="20"/>
      <c r="C27" s="20"/>
      <c r="D27" s="23"/>
      <c r="E27" s="86"/>
      <c r="F27" s="88"/>
      <c r="G27" s="7"/>
      <c r="H27" s="143" t="s">
        <v>83</v>
      </c>
      <c r="I27" s="144">
        <f>I26/I21</f>
        <v>2</v>
      </c>
      <c r="J27" s="5"/>
      <c r="K27" s="1"/>
      <c r="L27" s="1"/>
      <c r="M27" s="1"/>
      <c r="N27" s="1"/>
    </row>
    <row r="28" spans="1:14" s="4" customFormat="1" ht="12.75" thickBot="1">
      <c r="A28" s="148" t="s">
        <v>79</v>
      </c>
      <c r="B28" s="149"/>
      <c r="C28" s="149"/>
      <c r="D28" s="150"/>
      <c r="E28" s="153">
        <f>E21</f>
        <v>63.663854846410949</v>
      </c>
      <c r="F28" s="152">
        <f>E28/$B$6</f>
        <v>9.0948364066301348</v>
      </c>
      <c r="H28" s="101" t="s">
        <v>82</v>
      </c>
      <c r="I28" s="135">
        <v>2500</v>
      </c>
      <c r="J28" s="5"/>
      <c r="K28" s="1"/>
      <c r="L28" s="1"/>
      <c r="M28" s="1"/>
      <c r="N28" s="1"/>
    </row>
    <row r="29" spans="1:14" s="4" customFormat="1" ht="12.75" thickBot="1">
      <c r="A29" s="72"/>
      <c r="B29" s="20"/>
      <c r="C29" s="20"/>
      <c r="D29" s="23"/>
      <c r="E29" s="86"/>
      <c r="F29" s="88"/>
      <c r="H29" s="143" t="s">
        <v>81</v>
      </c>
      <c r="I29" s="144">
        <f>I28/I21</f>
        <v>2.5</v>
      </c>
      <c r="J29" s="5"/>
      <c r="K29" s="1"/>
      <c r="L29" s="1"/>
      <c r="M29" s="1"/>
      <c r="N29" s="1"/>
    </row>
    <row r="30" spans="1:14" s="4" customFormat="1" ht="12.75" thickBot="1">
      <c r="A30" s="44" t="s">
        <v>89</v>
      </c>
      <c r="B30" s="45"/>
      <c r="C30" s="45"/>
      <c r="D30" s="46"/>
      <c r="E30" s="147">
        <f>(E28-I24-I27-I29)/(1+I31+I32+I33+I34)</f>
        <v>35.631836837896451</v>
      </c>
      <c r="F30" s="47">
        <f>E30/$B$6</f>
        <v>5.0902624054137791</v>
      </c>
      <c r="H30" s="143"/>
      <c r="I30" s="144"/>
      <c r="J30" s="5"/>
      <c r="K30" s="1"/>
      <c r="L30" s="1"/>
      <c r="M30" s="1"/>
      <c r="N30" s="1"/>
    </row>
    <row r="31" spans="1:14" s="4" customFormat="1">
      <c r="A31" s="20"/>
      <c r="B31" s="20"/>
      <c r="C31" s="20"/>
      <c r="D31" s="23"/>
      <c r="E31" s="86"/>
      <c r="F31" s="86"/>
      <c r="G31" s="7"/>
      <c r="H31" s="101" t="s">
        <v>88</v>
      </c>
      <c r="I31" s="133">
        <v>0.25</v>
      </c>
      <c r="K31" s="1"/>
      <c r="L31" s="1"/>
      <c r="M31" s="1"/>
      <c r="N31" s="1"/>
    </row>
    <row r="32" spans="1:14" s="4" customFormat="1">
      <c r="A32" s="20"/>
      <c r="B32" s="20"/>
      <c r="C32" s="20"/>
      <c r="D32" s="23"/>
      <c r="E32" s="145"/>
      <c r="F32" s="86"/>
      <c r="H32" s="101" t="s">
        <v>68</v>
      </c>
      <c r="I32" s="89">
        <v>0.125</v>
      </c>
      <c r="K32" s="1"/>
      <c r="L32" s="1"/>
      <c r="M32" s="1"/>
      <c r="N32" s="1"/>
    </row>
    <row r="33" spans="1:22" s="4" customFormat="1">
      <c r="A33" s="20"/>
      <c r="B33" s="20"/>
      <c r="C33" s="20"/>
      <c r="D33" s="23"/>
      <c r="E33" s="86"/>
      <c r="F33" s="86"/>
      <c r="H33" s="101" t="s">
        <v>85</v>
      </c>
      <c r="I33" s="136">
        <v>0.1</v>
      </c>
      <c r="K33" s="1"/>
      <c r="L33" s="1"/>
      <c r="M33" s="1"/>
      <c r="N33" s="1"/>
    </row>
    <row r="34" spans="1:22" s="4" customFormat="1">
      <c r="A34" s="20"/>
      <c r="B34" s="20"/>
      <c r="C34" s="20"/>
      <c r="D34" s="23"/>
      <c r="E34" s="86"/>
      <c r="F34" s="86"/>
      <c r="H34" s="101" t="s">
        <v>86</v>
      </c>
      <c r="I34" s="134">
        <v>3.0000000000000001E-3</v>
      </c>
      <c r="K34" s="1"/>
      <c r="L34" s="1"/>
      <c r="M34" s="1"/>
      <c r="N34" s="1"/>
    </row>
    <row r="35" spans="1:22" s="4" customFormat="1">
      <c r="A35" s="20"/>
      <c r="B35" s="20"/>
      <c r="C35" s="20"/>
      <c r="D35" s="23"/>
      <c r="E35" s="86"/>
      <c r="F35" s="86"/>
      <c r="G35" s="7"/>
      <c r="H35" s="128"/>
      <c r="I35" s="226"/>
      <c r="K35" s="1"/>
      <c r="L35" s="1"/>
      <c r="M35" s="1"/>
      <c r="N35" s="1"/>
    </row>
    <row r="36" spans="1:22" s="4" customFormat="1" ht="12" customHeight="1" thickBot="1">
      <c r="A36" s="92"/>
      <c r="B36" s="92"/>
      <c r="C36" s="92"/>
      <c r="E36" s="24"/>
      <c r="F36" s="24"/>
      <c r="G36" s="10"/>
      <c r="H36" s="218" t="s">
        <v>117</v>
      </c>
      <c r="I36" s="227">
        <f>I11*I12/I10/2</f>
        <v>0.45</v>
      </c>
      <c r="K36" s="1"/>
      <c r="L36" s="1"/>
      <c r="M36" s="1"/>
      <c r="N36" s="1"/>
    </row>
    <row r="37" spans="1:22" s="4" customFormat="1" ht="12" customHeight="1">
      <c r="A37" s="2"/>
      <c r="B37" s="2"/>
      <c r="C37" s="2"/>
      <c r="D37" s="1"/>
      <c r="E37" s="3"/>
      <c r="F37" s="3"/>
      <c r="G37" s="11"/>
      <c r="H37" s="174"/>
      <c r="K37" s="1"/>
      <c r="L37" s="1"/>
      <c r="M37" s="1"/>
      <c r="N37" s="1"/>
    </row>
    <row r="38" spans="1:22">
      <c r="G38" s="91"/>
      <c r="H38" s="4"/>
      <c r="I38" s="142"/>
      <c r="O38" s="91"/>
      <c r="P38" s="91"/>
      <c r="Q38" s="91"/>
      <c r="R38" s="91"/>
      <c r="S38" s="91"/>
      <c r="T38" s="91"/>
      <c r="U38" s="91"/>
      <c r="V38" s="4"/>
    </row>
    <row r="39" spans="1:22">
      <c r="G39" s="4"/>
      <c r="H39" s="7"/>
      <c r="I39" s="7"/>
      <c r="O39" s="4"/>
      <c r="P39" s="4"/>
      <c r="Q39" s="4"/>
      <c r="R39" s="4"/>
      <c r="S39" s="4"/>
      <c r="T39" s="4"/>
      <c r="U39" s="4"/>
      <c r="V39" s="4"/>
    </row>
    <row r="40" spans="1:22">
      <c r="G40" s="4"/>
      <c r="H40" s="4"/>
      <c r="I40" s="84"/>
      <c r="O40" s="4"/>
      <c r="P40" s="4"/>
      <c r="Q40" s="4"/>
      <c r="R40" s="4"/>
      <c r="S40" s="4"/>
      <c r="T40" s="4"/>
      <c r="U40" s="4"/>
      <c r="V40" s="4"/>
    </row>
    <row r="41" spans="1:22">
      <c r="G41" s="5"/>
      <c r="H41" s="4"/>
      <c r="I41" s="4"/>
      <c r="O41" s="4"/>
      <c r="P41" s="4"/>
      <c r="Q41" s="4"/>
      <c r="R41" s="4"/>
      <c r="S41" s="4"/>
      <c r="T41" s="4"/>
      <c r="U41" s="4"/>
      <c r="V41" s="4"/>
    </row>
    <row r="42" spans="1:22">
      <c r="G42" s="5"/>
      <c r="H42" s="4"/>
      <c r="I42" s="4"/>
      <c r="O42" s="4"/>
      <c r="P42" s="4"/>
      <c r="Q42" s="4"/>
      <c r="R42" s="4"/>
      <c r="S42" s="4"/>
      <c r="T42" s="4"/>
      <c r="U42" s="4"/>
      <c r="V42" s="4"/>
    </row>
    <row r="43" spans="1:22">
      <c r="G43" s="5"/>
      <c r="H43" s="7"/>
      <c r="I43" s="7"/>
      <c r="O43" s="4"/>
      <c r="P43" s="4"/>
      <c r="Q43" s="4"/>
      <c r="R43" s="4"/>
      <c r="S43" s="4"/>
      <c r="T43" s="4"/>
      <c r="U43" s="4"/>
      <c r="V43" s="4"/>
    </row>
    <row r="44" spans="1:22">
      <c r="G44" s="5"/>
      <c r="H44" s="4"/>
      <c r="I44" s="4"/>
      <c r="O44" s="4"/>
      <c r="P44" s="4"/>
      <c r="Q44" s="4"/>
      <c r="R44" s="4"/>
      <c r="S44" s="4"/>
      <c r="T44" s="4"/>
      <c r="U44" s="4"/>
      <c r="V44" s="4"/>
    </row>
    <row r="45" spans="1:22">
      <c r="G45" s="5"/>
      <c r="H45" s="4"/>
      <c r="I45" s="4"/>
      <c r="O45" s="4"/>
      <c r="P45" s="4"/>
      <c r="Q45" s="4"/>
      <c r="R45" s="4"/>
      <c r="S45" s="4"/>
      <c r="T45" s="4"/>
      <c r="U45" s="4"/>
      <c r="V45" s="4"/>
    </row>
    <row r="46" spans="1:22">
      <c r="G46" s="4"/>
      <c r="H46" s="4"/>
      <c r="I46" s="4"/>
      <c r="O46" s="4"/>
      <c r="P46" s="4"/>
      <c r="Q46" s="4"/>
      <c r="R46" s="4"/>
      <c r="S46" s="4"/>
      <c r="T46" s="4"/>
      <c r="U46" s="4"/>
      <c r="V46" s="4"/>
    </row>
    <row r="47" spans="1:22">
      <c r="G47" s="4"/>
      <c r="H47" s="7"/>
      <c r="I47" s="7"/>
      <c r="O47" s="4"/>
      <c r="P47" s="4"/>
      <c r="Q47" s="4"/>
      <c r="R47" s="4"/>
      <c r="S47" s="4"/>
      <c r="T47" s="4"/>
      <c r="U47" s="4"/>
      <c r="V47" s="4"/>
    </row>
    <row r="48" spans="1:22">
      <c r="G48" s="4"/>
      <c r="H48" s="10"/>
      <c r="I48" s="10"/>
      <c r="O48" s="4"/>
      <c r="P48" s="4"/>
      <c r="Q48" s="4"/>
      <c r="R48" s="4"/>
      <c r="S48" s="4"/>
      <c r="T48" s="4"/>
      <c r="U48" s="4"/>
      <c r="V48" s="4"/>
    </row>
    <row r="49" spans="7:22">
      <c r="G49" s="4"/>
      <c r="H49" s="11"/>
      <c r="I49" s="11"/>
      <c r="O49" s="4"/>
      <c r="P49" s="4"/>
      <c r="Q49" s="4"/>
      <c r="R49" s="4"/>
      <c r="S49" s="4"/>
      <c r="T49" s="4"/>
      <c r="U49" s="4"/>
      <c r="V49" s="4"/>
    </row>
    <row r="50" spans="7:22">
      <c r="G50" s="4"/>
      <c r="H50" s="91"/>
      <c r="I50" s="91"/>
      <c r="O50" s="4"/>
      <c r="P50" s="4"/>
      <c r="Q50" s="4"/>
      <c r="R50" s="4"/>
      <c r="S50" s="4"/>
      <c r="T50" s="4"/>
      <c r="U50" s="4"/>
      <c r="V50" s="4"/>
    </row>
    <row r="51" spans="7:22">
      <c r="G51" s="4"/>
      <c r="H51" s="4"/>
      <c r="I51" s="4"/>
      <c r="O51" s="4"/>
      <c r="P51" s="4"/>
      <c r="Q51" s="4"/>
      <c r="R51" s="4"/>
      <c r="S51" s="4"/>
      <c r="T51" s="4"/>
      <c r="U51" s="4"/>
      <c r="V51" s="4"/>
    </row>
    <row r="52" spans="7:22">
      <c r="G52" s="4"/>
      <c r="H52" s="4"/>
      <c r="I52" s="4"/>
    </row>
    <row r="53" spans="7:22">
      <c r="H53" s="5"/>
      <c r="I53" s="5"/>
    </row>
    <row r="54" spans="7:22">
      <c r="H54" s="5"/>
      <c r="I54" s="5"/>
    </row>
    <row r="55" spans="7:22">
      <c r="H55" s="5"/>
      <c r="I55" s="5"/>
    </row>
    <row r="56" spans="7:22">
      <c r="H56" s="5"/>
      <c r="I56" s="5"/>
    </row>
    <row r="57" spans="7:22">
      <c r="H57" s="5"/>
      <c r="I57" s="5"/>
    </row>
    <row r="58" spans="7:22">
      <c r="H58" s="4"/>
      <c r="I58" s="4"/>
    </row>
    <row r="59" spans="7:22">
      <c r="H59" s="4"/>
      <c r="I59" s="4"/>
    </row>
    <row r="60" spans="7:22">
      <c r="H60" s="4"/>
      <c r="I60" s="4"/>
    </row>
    <row r="61" spans="7:22">
      <c r="H61" s="4"/>
      <c r="I61" s="4"/>
    </row>
    <row r="62" spans="7:22">
      <c r="H62" s="4"/>
      <c r="I62" s="4"/>
    </row>
    <row r="63" spans="7:22">
      <c r="H63" s="4"/>
      <c r="I63" s="4"/>
    </row>
    <row r="64" spans="7:22">
      <c r="H64" s="4"/>
      <c r="I64" s="4"/>
    </row>
  </sheetData>
  <mergeCells count="1">
    <mergeCell ref="H8: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S74"/>
  <sheetViews>
    <sheetView showGridLines="0" zoomScaleNormal="100" zoomScalePageLayoutView="70" workbookViewId="0">
      <selection activeCell="P51" sqref="P51"/>
    </sheetView>
  </sheetViews>
  <sheetFormatPr defaultColWidth="9.140625" defaultRowHeight="12"/>
  <cols>
    <col min="1" max="1" width="38.28515625" style="2" customWidth="1"/>
    <col min="2" max="2" width="10.85546875" style="2" customWidth="1"/>
    <col min="3" max="3" width="10.5703125" style="2" customWidth="1"/>
    <col min="4" max="4" width="15.5703125" style="1" bestFit="1" customWidth="1"/>
    <col min="5" max="6" width="10.5703125" style="3" customWidth="1"/>
    <col min="7" max="7" width="12.85546875" style="1" customWidth="1"/>
    <col min="8" max="8" width="9.42578125" style="1" customWidth="1"/>
    <col min="9" max="10" width="9.140625" style="1"/>
    <col min="11" max="11" width="10" style="1" bestFit="1" customWidth="1"/>
    <col min="12" max="16384" width="9.140625" style="1"/>
  </cols>
  <sheetData>
    <row r="1" spans="1:18" ht="16.5" customHeight="1">
      <c r="A1" s="31" t="s">
        <v>23</v>
      </c>
      <c r="B1" s="32"/>
      <c r="C1" s="32"/>
      <c r="D1" s="32"/>
      <c r="E1" s="32"/>
      <c r="F1" s="32"/>
      <c r="G1" s="33"/>
      <c r="H1" s="32"/>
      <c r="I1" s="32"/>
      <c r="J1" s="34"/>
      <c r="K1" s="34"/>
      <c r="L1" s="34"/>
      <c r="M1" s="34"/>
      <c r="N1" s="34"/>
      <c r="O1" s="34"/>
      <c r="P1" s="34"/>
      <c r="Q1" s="34"/>
      <c r="R1" s="35"/>
    </row>
    <row r="2" spans="1:18" ht="16.5" customHeight="1" thickBot="1">
      <c r="A2" s="36" t="s">
        <v>21</v>
      </c>
      <c r="B2" s="37"/>
      <c r="C2" s="37"/>
      <c r="D2" s="38"/>
      <c r="E2" s="38"/>
      <c r="F2" s="38"/>
      <c r="G2" s="39"/>
      <c r="H2" s="39"/>
      <c r="I2" s="40"/>
      <c r="J2" s="41"/>
      <c r="K2" s="41"/>
      <c r="L2" s="41"/>
      <c r="M2" s="41"/>
      <c r="N2" s="41"/>
      <c r="O2" s="41"/>
      <c r="P2" s="41"/>
      <c r="Q2" s="41"/>
      <c r="R2" s="42"/>
    </row>
    <row r="4" spans="1:18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>
      <c r="A6" s="18" t="s">
        <v>55</v>
      </c>
      <c r="B6" s="18">
        <v>6.8</v>
      </c>
      <c r="C6" s="18" t="s">
        <v>26</v>
      </c>
      <c r="D6" s="1" t="s">
        <v>54</v>
      </c>
      <c r="E6" s="30"/>
      <c r="F6" s="30"/>
      <c r="G6" s="30"/>
    </row>
    <row r="7" spans="1:18" s="4" customFormat="1" ht="12.75" thickBot="1">
      <c r="A7" s="5"/>
      <c r="B7" s="5"/>
      <c r="C7" s="5"/>
      <c r="E7" s="25" t="s">
        <v>39</v>
      </c>
      <c r="F7" s="25" t="s">
        <v>41</v>
      </c>
    </row>
    <row r="8" spans="1:18" s="4" customFormat="1">
      <c r="A8" s="55" t="s">
        <v>33</v>
      </c>
      <c r="B8" s="56"/>
      <c r="C8" s="56"/>
      <c r="D8" s="57"/>
      <c r="E8" s="58">
        <v>12</v>
      </c>
      <c r="F8" s="59">
        <f>E8/$B$6</f>
        <v>1.7647058823529411</v>
      </c>
    </row>
    <row r="9" spans="1:18" s="4" customFormat="1">
      <c r="A9" s="60" t="s">
        <v>34</v>
      </c>
      <c r="B9" s="5"/>
      <c r="C9" s="5"/>
      <c r="E9" s="25">
        <v>35</v>
      </c>
      <c r="F9" s="61">
        <f t="shared" ref="F9:F15" si="0">E9/$B$6</f>
        <v>5.1470588235294121</v>
      </c>
    </row>
    <row r="10" spans="1:18" s="4" customFormat="1">
      <c r="A10" s="60" t="s">
        <v>32</v>
      </c>
      <c r="B10" s="5"/>
      <c r="C10" s="5"/>
      <c r="E10" s="25">
        <v>3</v>
      </c>
      <c r="F10" s="61">
        <f t="shared" si="0"/>
        <v>0.44117647058823528</v>
      </c>
    </row>
    <row r="11" spans="1:18" s="4" customFormat="1">
      <c r="A11" s="66" t="s">
        <v>35</v>
      </c>
      <c r="B11" s="63"/>
      <c r="C11" s="63"/>
      <c r="D11" s="64"/>
      <c r="E11" s="65">
        <f>SUM(E8:E10)</f>
        <v>50</v>
      </c>
      <c r="F11" s="67">
        <f t="shared" si="0"/>
        <v>7.3529411764705888</v>
      </c>
    </row>
    <row r="12" spans="1:18" s="4" customFormat="1" ht="3.75" customHeight="1">
      <c r="A12" s="60"/>
      <c r="B12" s="5"/>
      <c r="C12" s="5"/>
      <c r="E12" s="25"/>
      <c r="F12" s="61"/>
    </row>
    <row r="13" spans="1:18" s="4" customFormat="1">
      <c r="A13" s="60" t="s">
        <v>31</v>
      </c>
      <c r="B13" s="5"/>
      <c r="C13" s="5"/>
      <c r="E13" s="25">
        <f>B57</f>
        <v>10</v>
      </c>
      <c r="F13" s="61">
        <f t="shared" si="0"/>
        <v>1.4705882352941178</v>
      </c>
    </row>
    <row r="14" spans="1:18" s="4" customFormat="1">
      <c r="A14" s="60" t="s">
        <v>28</v>
      </c>
      <c r="B14" s="5"/>
      <c r="C14" s="5"/>
      <c r="E14" s="25">
        <f>B59</f>
        <v>15</v>
      </c>
      <c r="F14" s="61">
        <f t="shared" si="0"/>
        <v>2.2058823529411766</v>
      </c>
    </row>
    <row r="15" spans="1:18" s="4" customFormat="1">
      <c r="A15" s="66" t="s">
        <v>27</v>
      </c>
      <c r="B15" s="63"/>
      <c r="C15" s="63"/>
      <c r="D15" s="64"/>
      <c r="E15" s="65">
        <f>E11+E13+E14</f>
        <v>75</v>
      </c>
      <c r="F15" s="67">
        <f t="shared" si="0"/>
        <v>11.029411764705882</v>
      </c>
    </row>
    <row r="16" spans="1:18" s="4" customFormat="1" ht="6" customHeight="1" thickBot="1">
      <c r="A16" s="60"/>
      <c r="B16" s="5"/>
      <c r="C16" s="5"/>
      <c r="E16" s="25"/>
      <c r="F16" s="61"/>
    </row>
    <row r="17" spans="1:15" s="4" customFormat="1" ht="12.75" thickBot="1">
      <c r="A17" s="44" t="s">
        <v>29</v>
      </c>
      <c r="B17" s="45"/>
      <c r="C17" s="45"/>
      <c r="D17" s="54"/>
      <c r="E17" s="51">
        <v>90</v>
      </c>
      <c r="F17" s="47">
        <f>E17/$B$6</f>
        <v>13.23529411764706</v>
      </c>
      <c r="I17" s="81"/>
    </row>
    <row r="18" spans="1:15" s="4" customFormat="1" ht="6" customHeight="1" thickBot="1">
      <c r="A18" s="60"/>
      <c r="B18" s="5"/>
      <c r="C18" s="5"/>
      <c r="D18" s="43"/>
      <c r="E18" s="26"/>
      <c r="F18" s="62"/>
    </row>
    <row r="19" spans="1:15" s="4" customFormat="1" ht="12.75" thickBot="1">
      <c r="A19" s="48" t="s">
        <v>37</v>
      </c>
      <c r="B19" s="49"/>
      <c r="C19" s="49"/>
      <c r="D19" s="52"/>
      <c r="E19" s="53">
        <f>E17-E15</f>
        <v>15</v>
      </c>
      <c r="F19" s="82">
        <f>F17-F15</f>
        <v>2.2058823529411775</v>
      </c>
    </row>
    <row r="20" spans="1:15" s="4" customFormat="1" ht="12.75" thickBot="1">
      <c r="A20" s="48" t="s">
        <v>38</v>
      </c>
      <c r="B20" s="49"/>
      <c r="C20" s="49"/>
      <c r="D20" s="52"/>
      <c r="E20" s="80">
        <f>E19/E17</f>
        <v>0.16666666666666666</v>
      </c>
      <c r="F20" s="83">
        <f>F19/F17</f>
        <v>0.16666666666666674</v>
      </c>
    </row>
    <row r="21" spans="1:15" s="4" customFormat="1" ht="12.75" thickBot="1">
      <c r="A21" s="20"/>
      <c r="B21" s="20"/>
      <c r="C21" s="20"/>
      <c r="D21" s="50"/>
      <c r="E21" s="28"/>
      <c r="F21" s="25"/>
    </row>
    <row r="22" spans="1:15" s="4" customFormat="1">
      <c r="A22" s="68" t="s">
        <v>30</v>
      </c>
      <c r="B22" s="69"/>
      <c r="C22" s="69"/>
      <c r="D22" s="70"/>
      <c r="E22" s="71">
        <f>E17</f>
        <v>90</v>
      </c>
      <c r="F22" s="59">
        <f t="shared" ref="F22:F29" si="1">E22/$B$6</f>
        <v>13.23529411764706</v>
      </c>
    </row>
    <row r="23" spans="1:15" s="4" customFormat="1">
      <c r="A23" s="60" t="s">
        <v>36</v>
      </c>
      <c r="B23" s="5"/>
      <c r="C23" s="5"/>
      <c r="D23" s="16"/>
      <c r="E23" s="26">
        <v>0</v>
      </c>
      <c r="F23" s="62">
        <f t="shared" si="1"/>
        <v>0</v>
      </c>
    </row>
    <row r="24" spans="1:15" s="4" customFormat="1">
      <c r="A24" s="60" t="s">
        <v>43</v>
      </c>
      <c r="B24" s="5"/>
      <c r="C24" s="5"/>
      <c r="E24" s="26">
        <f>E22*B58</f>
        <v>36</v>
      </c>
      <c r="F24" s="62">
        <f t="shared" si="1"/>
        <v>5.2941176470588234</v>
      </c>
    </row>
    <row r="25" spans="1:15" s="4" customFormat="1">
      <c r="A25" s="60" t="s">
        <v>6</v>
      </c>
      <c r="B25" s="5"/>
      <c r="C25" s="5"/>
      <c r="E25" s="26">
        <f>E22*B60</f>
        <v>0.27</v>
      </c>
      <c r="F25" s="62">
        <f t="shared" si="1"/>
        <v>3.9705882352941181E-2</v>
      </c>
      <c r="H25" s="4" t="s">
        <v>20</v>
      </c>
    </row>
    <row r="26" spans="1:15" s="4" customFormat="1">
      <c r="A26" s="60" t="s">
        <v>0</v>
      </c>
      <c r="B26" s="5"/>
      <c r="C26" s="5"/>
      <c r="E26" s="26">
        <v>3</v>
      </c>
      <c r="F26" s="62">
        <f t="shared" si="1"/>
        <v>0.44117647058823528</v>
      </c>
      <c r="H26" s="6"/>
      <c r="O26" s="84"/>
    </row>
    <row r="27" spans="1:15" s="4" customFormat="1">
      <c r="A27" s="60" t="s">
        <v>22</v>
      </c>
      <c r="B27" s="5"/>
      <c r="C27" s="5"/>
      <c r="E27" s="26">
        <v>3.5</v>
      </c>
      <c r="F27" s="62">
        <f t="shared" si="1"/>
        <v>0.51470588235294124</v>
      </c>
    </row>
    <row r="28" spans="1:15" s="4" customFormat="1" ht="12" customHeight="1">
      <c r="A28" s="60" t="s">
        <v>40</v>
      </c>
      <c r="B28" s="5"/>
      <c r="C28" s="5"/>
      <c r="E28" s="26">
        <f>E22*B63</f>
        <v>9</v>
      </c>
      <c r="F28" s="62">
        <f t="shared" si="1"/>
        <v>1.3235294117647058</v>
      </c>
    </row>
    <row r="29" spans="1:15" s="4" customFormat="1" ht="12" customHeight="1">
      <c r="A29" s="66" t="s">
        <v>11</v>
      </c>
      <c r="B29" s="76"/>
      <c r="C29" s="76"/>
      <c r="D29" s="77"/>
      <c r="E29" s="65">
        <f>SUM(E22:E28)</f>
        <v>141.76999999999998</v>
      </c>
      <c r="F29" s="67">
        <f t="shared" si="1"/>
        <v>20.848529411764705</v>
      </c>
      <c r="I29" s="19"/>
    </row>
    <row r="30" spans="1:15" s="4" customFormat="1" ht="12.75" thickBot="1">
      <c r="A30" s="60"/>
      <c r="B30" s="5"/>
      <c r="C30" s="5"/>
      <c r="E30" s="16"/>
      <c r="F30" s="62"/>
    </row>
    <row r="31" spans="1:15" s="4" customFormat="1" ht="12.75" thickBot="1">
      <c r="A31" s="44" t="s">
        <v>14</v>
      </c>
      <c r="B31" s="45"/>
      <c r="C31" s="45"/>
      <c r="D31" s="46"/>
      <c r="E31" s="51">
        <v>195</v>
      </c>
      <c r="F31" s="47">
        <f>E31/$B$6</f>
        <v>28.676470588235293</v>
      </c>
      <c r="J31" s="19"/>
    </row>
    <row r="32" spans="1:15" s="4" customFormat="1">
      <c r="A32" s="60" t="s">
        <v>12</v>
      </c>
      <c r="B32" s="5"/>
      <c r="C32" s="5"/>
      <c r="E32" s="26">
        <f>E31-E29</f>
        <v>53.230000000000018</v>
      </c>
      <c r="F32" s="62">
        <f>E32/$B$6</f>
        <v>7.8279411764705911</v>
      </c>
      <c r="H32" s="4" t="s">
        <v>1</v>
      </c>
    </row>
    <row r="33" spans="1:11" s="4" customFormat="1">
      <c r="A33" s="60" t="s">
        <v>15</v>
      </c>
      <c r="B33" s="5"/>
      <c r="C33" s="5"/>
      <c r="E33" s="26">
        <f>B59</f>
        <v>15</v>
      </c>
      <c r="F33" s="62">
        <f>E33/$B$6</f>
        <v>2.2058823529411766</v>
      </c>
      <c r="H33" s="4" t="s">
        <v>2</v>
      </c>
    </row>
    <row r="34" spans="1:11" s="4" customFormat="1">
      <c r="A34" s="60" t="s">
        <v>16</v>
      </c>
      <c r="B34" s="5"/>
      <c r="C34" s="5"/>
      <c r="E34" s="26">
        <f>E32-E33</f>
        <v>38.230000000000018</v>
      </c>
      <c r="F34" s="62">
        <f>E34/$B$6</f>
        <v>5.6220588235294144</v>
      </c>
      <c r="H34" s="4" t="s">
        <v>3</v>
      </c>
    </row>
    <row r="35" spans="1:11" s="4" customFormat="1">
      <c r="A35" s="66" t="s">
        <v>17</v>
      </c>
      <c r="B35" s="63"/>
      <c r="C35" s="63"/>
      <c r="D35" s="64"/>
      <c r="E35" s="85">
        <f>E34/E31</f>
        <v>0.19605128205128214</v>
      </c>
      <c r="F35" s="87">
        <f>F34/F31</f>
        <v>0.19605128205128214</v>
      </c>
    </row>
    <row r="36" spans="1:11" s="4" customFormat="1">
      <c r="A36" s="60"/>
      <c r="B36" s="5"/>
      <c r="C36" s="5"/>
      <c r="E36" s="27"/>
      <c r="F36" s="62"/>
    </row>
    <row r="37" spans="1:11" s="4" customFormat="1" ht="12.75" thickBot="1">
      <c r="A37" s="60" t="s">
        <v>18</v>
      </c>
      <c r="B37" s="5"/>
      <c r="C37" s="5"/>
      <c r="E37" s="26">
        <f>E31</f>
        <v>195</v>
      </c>
      <c r="F37" s="62">
        <f>E37/$B$6</f>
        <v>28.676470588235293</v>
      </c>
    </row>
    <row r="38" spans="1:11" s="4" customFormat="1" ht="12.75" thickBot="1">
      <c r="A38" s="44" t="s">
        <v>13</v>
      </c>
      <c r="B38" s="45"/>
      <c r="C38" s="45"/>
      <c r="D38" s="46"/>
      <c r="E38" s="51">
        <v>200</v>
      </c>
      <c r="F38" s="47">
        <f>E38/$B$6</f>
        <v>29.411764705882355</v>
      </c>
      <c r="H38" s="111" t="s">
        <v>4</v>
      </c>
      <c r="I38" s="112"/>
      <c r="J38" s="113" t="s">
        <v>26</v>
      </c>
      <c r="K38" s="114" t="s">
        <v>41</v>
      </c>
    </row>
    <row r="39" spans="1:11" s="4" customFormat="1">
      <c r="A39" s="66" t="s">
        <v>9</v>
      </c>
      <c r="B39" s="63"/>
      <c r="C39" s="63"/>
      <c r="D39" s="64"/>
      <c r="E39" s="79">
        <f>E38-E37</f>
        <v>5</v>
      </c>
      <c r="F39" s="67">
        <f>E39/$B$6</f>
        <v>0.73529411764705888</v>
      </c>
      <c r="G39" s="7"/>
      <c r="H39" s="115" t="s">
        <v>63</v>
      </c>
      <c r="I39" s="8"/>
      <c r="J39" s="29"/>
      <c r="K39" s="116"/>
    </row>
    <row r="40" spans="1:11" s="4" customFormat="1">
      <c r="A40" s="72" t="s">
        <v>7</v>
      </c>
      <c r="B40" s="20"/>
      <c r="C40" s="20"/>
      <c r="D40" s="23"/>
      <c r="E40" s="86">
        <f>E39/E38</f>
        <v>2.5000000000000001E-2</v>
      </c>
      <c r="F40" s="88">
        <f>F39/F38</f>
        <v>2.5000000000000001E-2</v>
      </c>
      <c r="H40" s="115" t="s">
        <v>48</v>
      </c>
      <c r="I40" s="8"/>
      <c r="J40" s="29">
        <v>190</v>
      </c>
      <c r="K40" s="116">
        <f>J40/$B$6</f>
        <v>27.941176470588236</v>
      </c>
    </row>
    <row r="41" spans="1:11" s="4" customFormat="1">
      <c r="A41" s="60"/>
      <c r="B41" s="5"/>
      <c r="C41" s="5"/>
      <c r="E41" s="27"/>
      <c r="F41" s="62"/>
      <c r="H41" s="115" t="s">
        <v>49</v>
      </c>
      <c r="I41" s="8"/>
      <c r="J41" s="29">
        <v>210</v>
      </c>
      <c r="K41" s="116">
        <f>J41/$B$6</f>
        <v>30.882352941176471</v>
      </c>
    </row>
    <row r="42" spans="1:11" s="4" customFormat="1" ht="12.75" thickBot="1">
      <c r="A42" s="60" t="s">
        <v>19</v>
      </c>
      <c r="B42" s="5"/>
      <c r="C42" s="5"/>
      <c r="E42" s="26">
        <f>E31</f>
        <v>195</v>
      </c>
      <c r="F42" s="62">
        <f>E42/$B$6</f>
        <v>28.676470588235293</v>
      </c>
      <c r="H42" s="115" t="s">
        <v>50</v>
      </c>
      <c r="I42" s="8"/>
      <c r="J42" s="29">
        <v>225</v>
      </c>
      <c r="K42" s="116">
        <f>J42/$B$6</f>
        <v>33.088235294117645</v>
      </c>
    </row>
    <row r="43" spans="1:11" s="4" customFormat="1" ht="12.75" thickBot="1">
      <c r="A43" s="44" t="s">
        <v>56</v>
      </c>
      <c r="B43" s="45"/>
      <c r="C43" s="45"/>
      <c r="D43" s="46"/>
      <c r="E43" s="51">
        <v>275</v>
      </c>
      <c r="F43" s="47">
        <f>E43/$B$6</f>
        <v>40.441176470588239</v>
      </c>
      <c r="H43" s="117" t="s">
        <v>67</v>
      </c>
      <c r="I43" s="109"/>
      <c r="J43" s="21">
        <f>AVERAGE(J40:J42)</f>
        <v>208.33333333333334</v>
      </c>
      <c r="K43" s="118">
        <f>J43/$B$6</f>
        <v>30.637254901960787</v>
      </c>
    </row>
    <row r="44" spans="1:11" s="4" customFormat="1" ht="12.75" thickBot="1">
      <c r="A44" s="44" t="s">
        <v>57</v>
      </c>
      <c r="B44" s="45"/>
      <c r="C44" s="45"/>
      <c r="D44" s="46"/>
      <c r="E44" s="51">
        <f>E43/B56</f>
        <v>11.458333333333334</v>
      </c>
      <c r="F44" s="47">
        <f>E44/$B$6</f>
        <v>1.6850490196078434</v>
      </c>
      <c r="H44" s="119" t="s">
        <v>66</v>
      </c>
      <c r="I44" s="110"/>
      <c r="J44" s="110">
        <f>$E$38</f>
        <v>200</v>
      </c>
      <c r="K44" s="120">
        <f>J44/$B$6</f>
        <v>29.411764705882355</v>
      </c>
    </row>
    <row r="45" spans="1:11" s="4" customFormat="1">
      <c r="A45" s="60" t="s">
        <v>10</v>
      </c>
      <c r="B45" s="5"/>
      <c r="C45" s="5"/>
      <c r="E45" s="26">
        <f>E43-E42</f>
        <v>80</v>
      </c>
      <c r="F45" s="62">
        <f>E45/$B$6</f>
        <v>11.764705882352942</v>
      </c>
      <c r="H45" s="115"/>
      <c r="I45" s="8"/>
      <c r="J45" s="29"/>
      <c r="K45" s="116"/>
    </row>
    <row r="46" spans="1:11" s="4" customFormat="1">
      <c r="A46" s="60" t="s">
        <v>8</v>
      </c>
      <c r="B46" s="5"/>
      <c r="C46" s="5"/>
      <c r="E46" s="27">
        <f>E45/E43</f>
        <v>0.29090909090909089</v>
      </c>
      <c r="F46" s="89">
        <f>F45/F43</f>
        <v>0.29090909090909089</v>
      </c>
      <c r="G46" s="7"/>
      <c r="H46" s="115" t="s">
        <v>64</v>
      </c>
      <c r="I46" s="8"/>
      <c r="J46" s="29"/>
      <c r="K46" s="116"/>
    </row>
    <row r="47" spans="1:11" s="4" customFormat="1">
      <c r="A47" s="60"/>
      <c r="B47" s="5"/>
      <c r="C47" s="5"/>
      <c r="E47" s="27"/>
      <c r="F47" s="62"/>
      <c r="G47" s="7"/>
      <c r="H47" s="115" t="s">
        <v>48</v>
      </c>
      <c r="I47" s="8"/>
      <c r="J47" s="29">
        <v>250</v>
      </c>
      <c r="K47" s="116">
        <f>J47/$B$6</f>
        <v>36.764705882352942</v>
      </c>
    </row>
    <row r="48" spans="1:11" s="4" customFormat="1">
      <c r="A48" s="60" t="s">
        <v>58</v>
      </c>
      <c r="B48" s="5"/>
      <c r="C48" s="5"/>
      <c r="E48" s="26">
        <v>200</v>
      </c>
      <c r="F48" s="62">
        <f>E48/$B$6</f>
        <v>29.411764705882355</v>
      </c>
      <c r="H48" s="115" t="s">
        <v>49</v>
      </c>
      <c r="I48" s="8"/>
      <c r="J48" s="29">
        <v>300</v>
      </c>
      <c r="K48" s="116">
        <f>J48/$B$6</f>
        <v>44.117647058823529</v>
      </c>
    </row>
    <row r="49" spans="1:19" s="4" customFormat="1" ht="12.75" thickBot="1">
      <c r="A49" s="60" t="s">
        <v>59</v>
      </c>
      <c r="B49" s="5"/>
      <c r="C49" s="5"/>
      <c r="D49" s="9"/>
      <c r="E49" s="26">
        <f>E48/B56</f>
        <v>8.3333333333333339</v>
      </c>
      <c r="F49" s="62">
        <f>E49/$B$6</f>
        <v>1.2254901960784315</v>
      </c>
      <c r="H49" s="115" t="s">
        <v>50</v>
      </c>
      <c r="I49" s="8"/>
      <c r="J49" s="29">
        <v>350</v>
      </c>
      <c r="K49" s="116">
        <f>J49/$B$6</f>
        <v>51.470588235294116</v>
      </c>
    </row>
    <row r="50" spans="1:19" s="4" customFormat="1" ht="12.75" thickBot="1">
      <c r="A50" s="44" t="s">
        <v>60</v>
      </c>
      <c r="B50" s="45"/>
      <c r="C50" s="45"/>
      <c r="D50" s="78"/>
      <c r="E50" s="51">
        <v>12</v>
      </c>
      <c r="F50" s="47">
        <f>E50/$B$6</f>
        <v>1.7647058823529411</v>
      </c>
      <c r="H50" s="117" t="s">
        <v>67</v>
      </c>
      <c r="I50" s="109"/>
      <c r="J50" s="21">
        <f>AVERAGE(J47:J49)</f>
        <v>300</v>
      </c>
      <c r="K50" s="118">
        <f>J50/$B$6</f>
        <v>44.117647058823529</v>
      </c>
    </row>
    <row r="51" spans="1:19" s="4" customFormat="1">
      <c r="A51" s="60" t="s">
        <v>61</v>
      </c>
      <c r="B51" s="5"/>
      <c r="C51" s="5"/>
      <c r="E51" s="26">
        <f>E50-E49</f>
        <v>3.6666666666666661</v>
      </c>
      <c r="F51" s="62">
        <f>E51/$B$6</f>
        <v>0.53921568627450978</v>
      </c>
      <c r="G51" s="7"/>
      <c r="H51" s="119" t="s">
        <v>66</v>
      </c>
      <c r="I51" s="110"/>
      <c r="J51" s="110">
        <f>$E$43</f>
        <v>275</v>
      </c>
      <c r="K51" s="120">
        <f>J51/$B$6</f>
        <v>40.441176470588239</v>
      </c>
    </row>
    <row r="52" spans="1:19" s="4" customFormat="1" ht="12" customHeight="1" thickBot="1">
      <c r="A52" s="73" t="s">
        <v>62</v>
      </c>
      <c r="B52" s="74"/>
      <c r="C52" s="74"/>
      <c r="D52" s="22"/>
      <c r="E52" s="75">
        <f>E51/E50</f>
        <v>0.30555555555555552</v>
      </c>
      <c r="F52" s="90">
        <f>F51/F50</f>
        <v>0.30555555555555552</v>
      </c>
      <c r="G52" s="10"/>
      <c r="H52" s="115"/>
      <c r="I52" s="8"/>
      <c r="J52" s="29"/>
      <c r="K52" s="116"/>
    </row>
    <row r="53" spans="1:19" s="4" customFormat="1" ht="12" customHeight="1">
      <c r="A53" s="5"/>
      <c r="B53" s="5"/>
      <c r="C53" s="5"/>
      <c r="E53" s="27"/>
      <c r="F53" s="17"/>
      <c r="G53" s="11"/>
      <c r="H53" s="115" t="s">
        <v>65</v>
      </c>
      <c r="I53" s="8"/>
      <c r="J53" s="29"/>
      <c r="K53" s="116"/>
    </row>
    <row r="54" spans="1:19" ht="12.75" thickBot="1">
      <c r="A54" s="98" t="s">
        <v>5</v>
      </c>
      <c r="B54" s="91"/>
      <c r="C54" s="4"/>
      <c r="D54" s="91"/>
      <c r="E54" s="91"/>
      <c r="F54" s="173"/>
      <c r="G54" s="91"/>
      <c r="H54" s="115" t="s">
        <v>48</v>
      </c>
      <c r="I54" s="8"/>
      <c r="J54" s="29">
        <v>10</v>
      </c>
      <c r="K54" s="116">
        <f>J54/$B$6</f>
        <v>1.4705882352941178</v>
      </c>
      <c r="L54" s="91"/>
      <c r="M54" s="91"/>
      <c r="N54" s="91"/>
      <c r="O54" s="91"/>
      <c r="P54" s="91"/>
      <c r="Q54" s="91"/>
      <c r="R54" s="91"/>
      <c r="S54" s="4"/>
    </row>
    <row r="55" spans="1:19">
      <c r="A55" s="106" t="s">
        <v>52</v>
      </c>
      <c r="B55" s="107">
        <v>0.18</v>
      </c>
      <c r="C55" s="57"/>
      <c r="D55" s="57"/>
      <c r="E55" s="99"/>
      <c r="F55" s="100"/>
      <c r="G55" s="4"/>
      <c r="H55" s="115" t="s">
        <v>49</v>
      </c>
      <c r="I55" s="8"/>
      <c r="J55" s="29">
        <v>12</v>
      </c>
      <c r="K55" s="116">
        <f>J55/$B$6</f>
        <v>1.7647058823529411</v>
      </c>
      <c r="L55" s="4"/>
      <c r="M55" s="4"/>
      <c r="N55" s="4"/>
      <c r="O55" s="4"/>
      <c r="P55" s="4"/>
      <c r="Q55" s="4"/>
      <c r="R55" s="4"/>
      <c r="S55" s="4"/>
    </row>
    <row r="56" spans="1:19">
      <c r="A56" s="101" t="s">
        <v>25</v>
      </c>
      <c r="B56" s="93">
        <v>24</v>
      </c>
      <c r="C56" s="92"/>
      <c r="D56" s="4"/>
      <c r="E56" s="24"/>
      <c r="F56" s="102"/>
      <c r="G56" s="5"/>
      <c r="H56" s="115" t="s">
        <v>50</v>
      </c>
      <c r="I56" s="8"/>
      <c r="J56" s="29">
        <v>15</v>
      </c>
      <c r="K56" s="116">
        <f>J56/$B$6</f>
        <v>2.2058823529411766</v>
      </c>
      <c r="L56" s="4"/>
      <c r="M56" s="4"/>
      <c r="N56" s="4"/>
      <c r="O56" s="4"/>
      <c r="P56" s="4"/>
      <c r="Q56" s="4"/>
      <c r="R56" s="4"/>
      <c r="S56" s="4"/>
    </row>
    <row r="57" spans="1:19">
      <c r="A57" s="101" t="s">
        <v>53</v>
      </c>
      <c r="B57" s="108">
        <v>10</v>
      </c>
      <c r="C57" s="92"/>
      <c r="D57" s="4"/>
      <c r="E57" s="24"/>
      <c r="F57" s="102"/>
      <c r="G57" s="5"/>
      <c r="H57" s="117" t="s">
        <v>67</v>
      </c>
      <c r="I57" s="109"/>
      <c r="J57" s="21">
        <f>AVERAGE(J54:J56)</f>
        <v>12.333333333333334</v>
      </c>
      <c r="K57" s="118">
        <f>J57/$B$6</f>
        <v>1.8137254901960786</v>
      </c>
      <c r="L57" s="4"/>
      <c r="M57" s="4"/>
      <c r="N57" s="4"/>
      <c r="O57" s="4"/>
      <c r="P57" s="4"/>
      <c r="Q57" s="4"/>
      <c r="R57" s="4"/>
      <c r="S57" s="4"/>
    </row>
    <row r="58" spans="1:19">
      <c r="A58" s="101" t="s">
        <v>42</v>
      </c>
      <c r="B58" s="94">
        <v>0.4</v>
      </c>
      <c r="C58" s="92"/>
      <c r="D58" s="4"/>
      <c r="E58" s="24"/>
      <c r="F58" s="102"/>
      <c r="G58" s="5"/>
      <c r="H58" s="119" t="s">
        <v>66</v>
      </c>
      <c r="I58" s="110"/>
      <c r="J58" s="110">
        <f>E50</f>
        <v>12</v>
      </c>
      <c r="K58" s="120">
        <f>J58/$B$6</f>
        <v>1.7647058823529411</v>
      </c>
      <c r="L58" s="4"/>
      <c r="M58" s="4"/>
      <c r="N58" s="4"/>
      <c r="O58" s="4"/>
      <c r="P58" s="4"/>
      <c r="Q58" s="4"/>
      <c r="R58" s="4"/>
      <c r="S58" s="4"/>
    </row>
    <row r="59" spans="1:19" ht="12.75" thickBot="1">
      <c r="A59" s="101" t="s">
        <v>51</v>
      </c>
      <c r="B59" s="108">
        <v>15</v>
      </c>
      <c r="C59" s="92"/>
      <c r="D59" s="4"/>
      <c r="E59" s="24"/>
      <c r="F59" s="102"/>
      <c r="G59" s="5"/>
      <c r="H59" s="121"/>
      <c r="I59" s="122"/>
      <c r="J59" s="123"/>
      <c r="K59" s="124"/>
      <c r="L59" s="4"/>
      <c r="M59" s="4"/>
      <c r="N59" s="4"/>
      <c r="O59" s="4"/>
      <c r="P59" s="4"/>
      <c r="Q59" s="4"/>
      <c r="R59" s="4"/>
      <c r="S59" s="4"/>
    </row>
    <row r="60" spans="1:19">
      <c r="A60" s="101" t="s">
        <v>44</v>
      </c>
      <c r="B60" s="95">
        <v>3.0000000000000001E-3</v>
      </c>
      <c r="C60" s="92"/>
      <c r="D60" s="4"/>
      <c r="E60" s="24"/>
      <c r="F60" s="10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101" t="s">
        <v>45</v>
      </c>
      <c r="B61" s="96">
        <v>3</v>
      </c>
      <c r="C61" s="92"/>
      <c r="D61" s="4"/>
      <c r="E61" s="24"/>
      <c r="F61" s="102"/>
      <c r="G61" s="4"/>
      <c r="L61" s="4"/>
      <c r="M61" s="4"/>
      <c r="N61" s="4"/>
      <c r="O61" s="4"/>
      <c r="P61" s="4"/>
      <c r="Q61" s="4"/>
      <c r="R61" s="4"/>
      <c r="S61" s="4"/>
    </row>
    <row r="62" spans="1:19">
      <c r="A62" s="101" t="s">
        <v>46</v>
      </c>
      <c r="B62" s="96">
        <v>3.5</v>
      </c>
      <c r="C62" s="92"/>
      <c r="D62" s="4"/>
      <c r="E62" s="24"/>
      <c r="F62" s="102"/>
      <c r="G62" s="4"/>
      <c r="L62" s="4"/>
      <c r="M62" s="4"/>
      <c r="N62" s="4"/>
      <c r="O62" s="4"/>
      <c r="P62" s="4"/>
      <c r="Q62" s="4"/>
      <c r="R62" s="4"/>
      <c r="S62" s="4"/>
    </row>
    <row r="63" spans="1:19">
      <c r="A63" s="101" t="s">
        <v>47</v>
      </c>
      <c r="B63" s="97">
        <v>0.1</v>
      </c>
      <c r="C63" s="92"/>
      <c r="D63" s="4"/>
      <c r="E63" s="24"/>
      <c r="F63" s="102"/>
      <c r="G63" s="4"/>
      <c r="L63" s="4"/>
      <c r="M63" s="4"/>
      <c r="N63" s="4"/>
      <c r="O63" s="4"/>
      <c r="P63" s="4"/>
      <c r="Q63" s="4"/>
      <c r="R63" s="4"/>
      <c r="S63" s="4"/>
    </row>
    <row r="64" spans="1:19" ht="12.75" thickBot="1">
      <c r="A64" s="73" t="s">
        <v>24</v>
      </c>
      <c r="B64" s="103">
        <v>25000</v>
      </c>
      <c r="C64" s="74"/>
      <c r="D64" s="22"/>
      <c r="E64" s="104"/>
      <c r="F64" s="105"/>
      <c r="G64" s="4"/>
      <c r="L64" s="4"/>
      <c r="M64" s="4"/>
      <c r="N64" s="4"/>
      <c r="O64" s="4"/>
      <c r="P64" s="4"/>
      <c r="Q64" s="4"/>
      <c r="R64" s="4"/>
      <c r="S64" s="4"/>
    </row>
    <row r="65" spans="1:19">
      <c r="A65" s="92"/>
      <c r="B65" s="92"/>
      <c r="C65" s="92"/>
      <c r="D65" s="4"/>
      <c r="E65" s="24"/>
      <c r="F65" s="24"/>
      <c r="G65" s="4"/>
      <c r="L65" s="4"/>
      <c r="M65" s="4"/>
      <c r="N65" s="4"/>
      <c r="O65" s="4"/>
      <c r="P65" s="4"/>
      <c r="Q65" s="4"/>
      <c r="R65" s="4"/>
      <c r="S65" s="4"/>
    </row>
    <row r="66" spans="1:19">
      <c r="G66" s="4"/>
    </row>
    <row r="74" spans="1:19">
      <c r="C74" s="2">
        <f>+B84</f>
        <v>0</v>
      </c>
    </row>
  </sheetData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1 - Supermarket</vt:lpstr>
      <vt:lpstr>Scenario 2 - Mom &amp; Pop</vt:lpstr>
      <vt:lpstr>Value chain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Wood</dc:creator>
  <cp:lastModifiedBy>Sheldon Wood</cp:lastModifiedBy>
  <dcterms:created xsi:type="dcterms:W3CDTF">2014-12-15T18:29:20Z</dcterms:created>
  <dcterms:modified xsi:type="dcterms:W3CDTF">2017-11-20T10:16:29Z</dcterms:modified>
</cp:coreProperties>
</file>